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nce\Downloads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4" i="1"/>
  <c r="D5" i="1"/>
  <c r="D6" i="1"/>
  <c r="D7" i="1"/>
  <c r="D8" i="1"/>
  <c r="D9" i="1"/>
  <c r="D10" i="1"/>
  <c r="D3" i="1"/>
  <c r="H3" i="1" s="1"/>
  <c r="I3" i="1" s="1"/>
  <c r="C8" i="1"/>
  <c r="C12" i="1"/>
  <c r="C11" i="1"/>
  <c r="C10" i="1"/>
  <c r="C9" i="1"/>
  <c r="C7" i="1"/>
  <c r="C6" i="1"/>
  <c r="C5" i="1"/>
  <c r="C3" i="1"/>
  <c r="D27" i="1"/>
  <c r="G5" i="1"/>
  <c r="G6" i="1" s="1"/>
  <c r="G7" i="1" s="1"/>
  <c r="G8" i="1" s="1"/>
  <c r="G9" i="1" s="1"/>
  <c r="G10" i="1" s="1"/>
  <c r="G11" i="1" s="1"/>
  <c r="G12" i="1" s="1"/>
  <c r="G4" i="1"/>
  <c r="I2" i="1"/>
  <c r="G3" i="1"/>
  <c r="B13" i="1"/>
  <c r="G2" i="1"/>
  <c r="F2" i="1"/>
  <c r="F4" i="1"/>
  <c r="F5" i="1" s="1"/>
  <c r="F6" i="1" s="1"/>
  <c r="F7" i="1" s="1"/>
  <c r="F8" i="1" s="1"/>
  <c r="F9" i="1" s="1"/>
  <c r="F10" i="1" s="1"/>
  <c r="F11" i="1" s="1"/>
  <c r="F12" i="1" s="1"/>
  <c r="E4" i="1"/>
  <c r="E5" i="1" s="1"/>
  <c r="E6" i="1" s="1"/>
  <c r="E7" i="1" s="1"/>
  <c r="E8" i="1" s="1"/>
  <c r="E9" i="1" s="1"/>
  <c r="E10" i="1" s="1"/>
  <c r="E11" i="1" s="1"/>
  <c r="E12" i="1" s="1"/>
  <c r="C4" i="1"/>
  <c r="C2" i="1"/>
  <c r="H4" i="1" l="1"/>
  <c r="I4" i="1" s="1"/>
  <c r="H11" i="1"/>
  <c r="I11" i="1" s="1"/>
  <c r="H6" i="1"/>
  <c r="I6" i="1" s="1"/>
  <c r="F13" i="1"/>
  <c r="H12" i="1"/>
  <c r="I12" i="1" s="1"/>
  <c r="H10" i="1"/>
  <c r="I10" i="1" s="1"/>
  <c r="D13" i="1"/>
  <c r="H7" i="1"/>
  <c r="I7" i="1" s="1"/>
  <c r="H9" i="1"/>
  <c r="I9" i="1" s="1"/>
  <c r="H8" i="1"/>
  <c r="I8" i="1" s="1"/>
  <c r="H2" i="1"/>
  <c r="E13" i="1"/>
  <c r="G13" i="1"/>
  <c r="H5" i="1"/>
  <c r="I5" i="1"/>
  <c r="C13" i="1"/>
  <c r="H13" i="1" s="1"/>
  <c r="I13" i="1" l="1"/>
  <c r="M3" i="1"/>
</calcChain>
</file>

<file path=xl/sharedStrings.xml><?xml version="1.0" encoding="utf-8"?>
<sst xmlns="http://schemas.openxmlformats.org/spreadsheetml/2006/main" count="12" uniqueCount="12">
  <si>
    <t>Année</t>
  </si>
  <si>
    <t>Apport</t>
  </si>
  <si>
    <t>Travaux</t>
  </si>
  <si>
    <t>Taxe foncière</t>
  </si>
  <si>
    <t>Charges</t>
  </si>
  <si>
    <t>Loyers</t>
  </si>
  <si>
    <t>Mensualités</t>
  </si>
  <si>
    <t>Différentiel</t>
  </si>
  <si>
    <t>Intérets</t>
  </si>
  <si>
    <t>SOMME</t>
  </si>
  <si>
    <t>Somme totale dépensée</t>
  </si>
  <si>
    <t>Intérêt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</si>
</sst>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sz val="10"/>
      <color rgb="FF323D4F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6" fontId="0" fillId="0" borderId="0" xfId="0" applyNumberFormat="1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/>
    <xf numFmtId="3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L10" sqref="L10"/>
    </sheetView>
  </sheetViews>
  <sheetFormatPr baseColWidth="10" defaultRowHeight="15" x14ac:dyDescent="0.25"/>
  <cols>
    <col min="5" max="5" width="13" bestFit="1" customWidth="1"/>
    <col min="9" max="9" width="12" bestFit="1" customWidth="1"/>
    <col min="10" max="10" width="15.85546875" bestFit="1" customWidth="1"/>
    <col min="12" max="12" width="21.85546875" bestFit="1" customWidth="1"/>
  </cols>
  <sheetData>
    <row r="1" spans="1:16" x14ac:dyDescent="0.25">
      <c r="A1" s="4" t="s">
        <v>0</v>
      </c>
      <c r="B1" s="4" t="s">
        <v>1</v>
      </c>
      <c r="C1" s="4" t="s">
        <v>6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7</v>
      </c>
      <c r="I1" s="4" t="s">
        <v>8</v>
      </c>
      <c r="O1" t="s">
        <v>11</v>
      </c>
      <c r="P1">
        <v>1.04</v>
      </c>
    </row>
    <row r="2" spans="1:16" ht="15.75" x14ac:dyDescent="0.3">
      <c r="A2" s="4">
        <v>0</v>
      </c>
      <c r="B2" s="5">
        <v>30000</v>
      </c>
      <c r="C2" s="6">
        <f>889*3</f>
        <v>2667</v>
      </c>
      <c r="D2" s="4">
        <v>0</v>
      </c>
      <c r="E2" s="4">
        <v>0</v>
      </c>
      <c r="F2" s="4">
        <f>166/4</f>
        <v>41.5</v>
      </c>
      <c r="G2" s="6">
        <f>750/4</f>
        <v>187.5</v>
      </c>
      <c r="H2" s="7">
        <f t="shared" ref="H2:H13" si="0">SUM(B2:F2)-G2</f>
        <v>32521</v>
      </c>
      <c r="I2" s="4">
        <f>(P1-1)/4*H2+H2*P1^10</f>
        <v>48464.234389829486</v>
      </c>
      <c r="J2" s="1"/>
    </row>
    <row r="3" spans="1:16" ht="15.75" x14ac:dyDescent="0.3">
      <c r="A3" s="4">
        <v>2006</v>
      </c>
      <c r="B3" s="4"/>
      <c r="C3" s="4">
        <f>889*12</f>
        <v>10668</v>
      </c>
      <c r="D3" s="4">
        <f>(13780-4500)/9</f>
        <v>1031.1111111111111</v>
      </c>
      <c r="E3" s="6">
        <v>551</v>
      </c>
      <c r="F3" s="4">
        <v>166</v>
      </c>
      <c r="G3" s="4">
        <f>755*12</f>
        <v>9060</v>
      </c>
      <c r="H3" s="7">
        <f t="shared" si="0"/>
        <v>3356.1111111111113</v>
      </c>
      <c r="I3" s="4">
        <f>P1^9*H3</f>
        <v>4776.7925882434402</v>
      </c>
      <c r="L3" t="s">
        <v>10</v>
      </c>
      <c r="M3" s="1">
        <f>SUM(B13:F13)</f>
        <v>211467</v>
      </c>
    </row>
    <row r="4" spans="1:16" x14ac:dyDescent="0.25">
      <c r="A4" s="4">
        <v>2007</v>
      </c>
      <c r="B4" s="4"/>
      <c r="C4" s="4">
        <f>889*12</f>
        <v>10668</v>
      </c>
      <c r="D4" s="4">
        <f t="shared" ref="D4:D12" si="1">(13780-4500)/9</f>
        <v>1031.1111111111111</v>
      </c>
      <c r="E4" s="4">
        <f>E3+21</f>
        <v>572</v>
      </c>
      <c r="F4" s="4">
        <f>F3+1.5</f>
        <v>167.5</v>
      </c>
      <c r="G4" s="4">
        <f>G3+60</f>
        <v>9120</v>
      </c>
      <c r="H4" s="7">
        <f t="shared" si="0"/>
        <v>3318.6111111111113</v>
      </c>
      <c r="I4" s="4">
        <f>P1^8*H4</f>
        <v>4541.748456997725</v>
      </c>
    </row>
    <row r="5" spans="1:16" ht="15.75" x14ac:dyDescent="0.3">
      <c r="A5" s="4">
        <v>2008</v>
      </c>
      <c r="B5" s="4"/>
      <c r="C5" s="8">
        <f>12*977+409</f>
        <v>12133</v>
      </c>
      <c r="D5" s="4">
        <f t="shared" si="1"/>
        <v>1031.1111111111111</v>
      </c>
      <c r="E5" s="6">
        <f>E4+21</f>
        <v>593</v>
      </c>
      <c r="F5" s="4">
        <f>F4+1.5</f>
        <v>169</v>
      </c>
      <c r="G5" s="4">
        <f t="shared" ref="G5:G12" si="2">G4+60</f>
        <v>9180</v>
      </c>
      <c r="H5" s="7">
        <f t="shared" si="0"/>
        <v>4746.1111111111113</v>
      </c>
      <c r="I5" s="4">
        <f>P1^7*H5</f>
        <v>6245.5584388954358</v>
      </c>
    </row>
    <row r="6" spans="1:16" x14ac:dyDescent="0.25">
      <c r="A6" s="4">
        <v>2009</v>
      </c>
      <c r="B6" s="4"/>
      <c r="C6" s="4">
        <f>12*1076+409</f>
        <v>13321</v>
      </c>
      <c r="D6" s="4">
        <f t="shared" si="1"/>
        <v>1031.1111111111111</v>
      </c>
      <c r="E6" s="4">
        <f t="shared" ref="E6:E12" si="3">E5+21</f>
        <v>614</v>
      </c>
      <c r="F6" s="4">
        <f t="shared" ref="F6:F12" si="4">F5+1.5</f>
        <v>170.5</v>
      </c>
      <c r="G6" s="4">
        <f t="shared" si="2"/>
        <v>9240</v>
      </c>
      <c r="H6" s="7">
        <f t="shared" si="0"/>
        <v>5896.6111111111113</v>
      </c>
      <c r="I6" s="4">
        <f>P1^6*H6</f>
        <v>7461.0941835637213</v>
      </c>
    </row>
    <row r="7" spans="1:16" ht="15.75" x14ac:dyDescent="0.3">
      <c r="A7" s="4">
        <v>2010</v>
      </c>
      <c r="B7" s="5">
        <v>20000</v>
      </c>
      <c r="C7" s="6">
        <f t="shared" ref="C7:C12" si="5">12*1216+409</f>
        <v>15001</v>
      </c>
      <c r="D7" s="4">
        <f t="shared" si="1"/>
        <v>1031.1111111111111</v>
      </c>
      <c r="E7" s="6">
        <f t="shared" si="3"/>
        <v>635</v>
      </c>
      <c r="F7" s="4">
        <f t="shared" si="4"/>
        <v>172</v>
      </c>
      <c r="G7" s="4">
        <f t="shared" si="2"/>
        <v>9300</v>
      </c>
      <c r="H7" s="7">
        <f t="shared" si="0"/>
        <v>27539.111111111109</v>
      </c>
      <c r="I7" s="4">
        <f>P1^5*H7</f>
        <v>33505.539462849432</v>
      </c>
    </row>
    <row r="8" spans="1:16" x14ac:dyDescent="0.25">
      <c r="A8" s="4">
        <v>2011</v>
      </c>
      <c r="B8" s="4"/>
      <c r="C8" s="4">
        <f t="shared" si="5"/>
        <v>15001</v>
      </c>
      <c r="D8" s="4">
        <f t="shared" si="1"/>
        <v>1031.1111111111111</v>
      </c>
      <c r="E8" s="4">
        <f t="shared" si="3"/>
        <v>656</v>
      </c>
      <c r="F8" s="4">
        <f t="shared" si="4"/>
        <v>173.5</v>
      </c>
      <c r="G8" s="4">
        <f t="shared" si="2"/>
        <v>9360</v>
      </c>
      <c r="H8" s="7">
        <f t="shared" si="0"/>
        <v>7501.6111111111095</v>
      </c>
      <c r="I8" s="4">
        <f>P1^4*H8</f>
        <v>8775.8239721244445</v>
      </c>
    </row>
    <row r="9" spans="1:16" ht="15.75" x14ac:dyDescent="0.3">
      <c r="A9" s="4">
        <v>2012</v>
      </c>
      <c r="B9" s="4"/>
      <c r="C9" s="4">
        <f t="shared" si="5"/>
        <v>15001</v>
      </c>
      <c r="D9" s="4">
        <f t="shared" si="1"/>
        <v>1031.1111111111111</v>
      </c>
      <c r="E9" s="6">
        <f t="shared" si="3"/>
        <v>677</v>
      </c>
      <c r="F9" s="4">
        <f t="shared" si="4"/>
        <v>175</v>
      </c>
      <c r="G9" s="4">
        <f t="shared" si="2"/>
        <v>9420</v>
      </c>
      <c r="H9" s="7">
        <f t="shared" si="0"/>
        <v>7464.1111111111095</v>
      </c>
      <c r="I9" s="4">
        <f>P1^3*H9</f>
        <v>8396.1098808888873</v>
      </c>
    </row>
    <row r="10" spans="1:16" ht="15.75" x14ac:dyDescent="0.3">
      <c r="A10" s="4">
        <v>2013</v>
      </c>
      <c r="B10" s="4"/>
      <c r="C10" s="6">
        <f t="shared" si="5"/>
        <v>15001</v>
      </c>
      <c r="D10" s="4">
        <f t="shared" si="1"/>
        <v>1031.1111111111111</v>
      </c>
      <c r="E10" s="4">
        <f t="shared" si="3"/>
        <v>698</v>
      </c>
      <c r="F10" s="4">
        <f t="shared" si="4"/>
        <v>176.5</v>
      </c>
      <c r="G10" s="4">
        <f t="shared" si="2"/>
        <v>9480</v>
      </c>
      <c r="H10" s="7">
        <f t="shared" si="0"/>
        <v>7426.6111111111095</v>
      </c>
      <c r="I10" s="4">
        <f>P1^2*H10</f>
        <v>8032.6225777777772</v>
      </c>
    </row>
    <row r="11" spans="1:16" ht="15.75" x14ac:dyDescent="0.3">
      <c r="A11" s="4">
        <v>2014</v>
      </c>
      <c r="B11" s="4"/>
      <c r="C11" s="6">
        <f t="shared" si="5"/>
        <v>15001</v>
      </c>
      <c r="D11" s="6">
        <v>4500</v>
      </c>
      <c r="E11" s="6">
        <f t="shared" si="3"/>
        <v>719</v>
      </c>
      <c r="F11" s="4">
        <f t="shared" si="4"/>
        <v>178</v>
      </c>
      <c r="G11" s="4">
        <f t="shared" si="2"/>
        <v>9540</v>
      </c>
      <c r="H11" s="7">
        <f t="shared" si="0"/>
        <v>10858</v>
      </c>
      <c r="I11" s="4">
        <f>P1*H11</f>
        <v>11292.32</v>
      </c>
    </row>
    <row r="12" spans="1:16" ht="15.75" x14ac:dyDescent="0.3">
      <c r="A12" s="4">
        <v>2015</v>
      </c>
      <c r="B12" s="4"/>
      <c r="C12" s="6">
        <f t="shared" si="5"/>
        <v>15001</v>
      </c>
      <c r="D12" s="4">
        <f t="shared" si="1"/>
        <v>1031.1111111111111</v>
      </c>
      <c r="E12" s="4">
        <f t="shared" si="3"/>
        <v>740</v>
      </c>
      <c r="F12" s="4">
        <f t="shared" si="4"/>
        <v>179.5</v>
      </c>
      <c r="G12" s="4">
        <f t="shared" si="2"/>
        <v>9600</v>
      </c>
      <c r="H12" s="7">
        <f t="shared" si="0"/>
        <v>7351.6111111111095</v>
      </c>
      <c r="I12" s="4">
        <f>P1*H12</f>
        <v>7645.6755555555537</v>
      </c>
    </row>
    <row r="13" spans="1:16" ht="15.75" x14ac:dyDescent="0.3">
      <c r="A13" s="4" t="s">
        <v>9</v>
      </c>
      <c r="B13" s="5">
        <f>SUM(B2:B12)</f>
        <v>50000</v>
      </c>
      <c r="C13" s="5">
        <f t="shared" ref="C13:G13" si="6">SUM(C2:C12)</f>
        <v>139463</v>
      </c>
      <c r="D13" s="5">
        <f t="shared" si="6"/>
        <v>13780</v>
      </c>
      <c r="E13" s="5">
        <f t="shared" si="6"/>
        <v>6455</v>
      </c>
      <c r="F13" s="5">
        <f t="shared" si="6"/>
        <v>1769</v>
      </c>
      <c r="G13" s="5">
        <f t="shared" si="6"/>
        <v>93487.5</v>
      </c>
      <c r="H13" s="7">
        <f t="shared" si="0"/>
        <v>117979.5</v>
      </c>
      <c r="I13" s="4">
        <f>SUM(I2:I12)</f>
        <v>149137.51950672592</v>
      </c>
    </row>
    <row r="14" spans="1:16" x14ac:dyDescent="0.25">
      <c r="B14" s="1"/>
    </row>
    <row r="25" spans="4:4" x14ac:dyDescent="0.25">
      <c r="D25" s="3">
        <v>22966</v>
      </c>
    </row>
    <row r="26" spans="4:4" ht="15.75" x14ac:dyDescent="0.3">
      <c r="D26" s="2">
        <v>116500</v>
      </c>
    </row>
    <row r="27" spans="4:4" x14ac:dyDescent="0.25">
      <c r="D27" s="3">
        <f>D25+D26</f>
        <v>139466</v>
      </c>
    </row>
    <row r="28" spans="4:4" x14ac:dyDescent="0.25">
      <c r="D28" s="3"/>
    </row>
    <row r="29" spans="4:4" x14ac:dyDescent="0.25">
      <c r="D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</dc:creator>
  <cp:lastModifiedBy>Vince</cp:lastModifiedBy>
  <dcterms:created xsi:type="dcterms:W3CDTF">2016-03-02T18:23:13Z</dcterms:created>
  <dcterms:modified xsi:type="dcterms:W3CDTF">2016-12-06T20:01:35Z</dcterms:modified>
</cp:coreProperties>
</file>