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690" windowWidth="28830" windowHeight="6735"/>
  </bookViews>
  <sheets>
    <sheet name="S1" sheetId="1" r:id="rId1"/>
    <sheet name="S2" sheetId="5" r:id="rId2"/>
    <sheet name="S3" sheetId="6" r:id="rId3"/>
    <sheet name="S4" sheetId="7" r:id="rId4"/>
    <sheet name="S5" sheetId="8" r:id="rId5"/>
    <sheet name="Overview" sheetId="11" r:id="rId6"/>
    <sheet name="Fériés" sheetId="4" r:id="rId7"/>
    <sheet name="Print your schedule !" sheetId="9" r:id="rId8"/>
  </sheets>
  <externalReferences>
    <externalReference r:id="rId9"/>
  </externalReferences>
  <definedNames>
    <definedName name="_xlnm._FilterDatabase" localSheetId="7" hidden="1">'Print your schedule !'!#REF!</definedName>
    <definedName name="Paques" localSheetId="6">Fériés!$B$4</definedName>
    <definedName name="Pâques" localSheetId="6">Fériés!$B$4</definedName>
    <definedName name="Saisir_Année" localSheetId="6">Fériés!$B$2</definedName>
    <definedName name="_xlnm.Print_Area" localSheetId="6">Fériés!$B$2:$D$14</definedName>
    <definedName name="_xlnm.Print_Area" localSheetId="7">'Print your schedule !'!$A$3:$L$50</definedName>
  </definedNames>
  <calcPr calcId="145621"/>
</workbook>
</file>

<file path=xl/calcChain.xml><?xml version="1.0" encoding="utf-8"?>
<calcChain xmlns="http://schemas.openxmlformats.org/spreadsheetml/2006/main">
  <c r="D6" i="11" l="1"/>
  <c r="E6" i="11"/>
  <c r="F6" i="11"/>
  <c r="G6" i="11"/>
  <c r="H6" i="11"/>
  <c r="I6" i="11"/>
  <c r="D7" i="11"/>
  <c r="E7" i="11"/>
  <c r="F7" i="11"/>
  <c r="G7" i="11"/>
  <c r="H7" i="11"/>
  <c r="I7" i="11"/>
  <c r="D8" i="11"/>
  <c r="E8" i="11"/>
  <c r="F8" i="11"/>
  <c r="G8" i="11"/>
  <c r="H8" i="11"/>
  <c r="I8" i="11"/>
  <c r="D9" i="11"/>
  <c r="E9" i="11"/>
  <c r="F9" i="11"/>
  <c r="G9" i="11"/>
  <c r="H9" i="11"/>
  <c r="I9" i="11"/>
  <c r="D10" i="11"/>
  <c r="E10" i="11"/>
  <c r="F10" i="11"/>
  <c r="G10" i="11"/>
  <c r="H10" i="11"/>
  <c r="I10" i="11"/>
  <c r="D11" i="11"/>
  <c r="E11" i="11"/>
  <c r="F11" i="11"/>
  <c r="G11" i="11"/>
  <c r="H11" i="11"/>
  <c r="I11" i="11"/>
  <c r="D12" i="11"/>
  <c r="E12" i="11"/>
  <c r="F12" i="11"/>
  <c r="G12" i="11"/>
  <c r="H12" i="11"/>
  <c r="I12" i="11"/>
  <c r="D13" i="11"/>
  <c r="E13" i="11"/>
  <c r="F13" i="11"/>
  <c r="G13" i="11"/>
  <c r="H13" i="11"/>
  <c r="I13" i="11"/>
  <c r="D14" i="11"/>
  <c r="E14" i="11"/>
  <c r="F14" i="11"/>
  <c r="G14" i="11"/>
  <c r="H14" i="11"/>
  <c r="I14" i="11"/>
  <c r="D15" i="11"/>
  <c r="E15" i="11"/>
  <c r="F15" i="11"/>
  <c r="G15" i="11"/>
  <c r="H15" i="11"/>
  <c r="I15" i="11"/>
  <c r="D16" i="11"/>
  <c r="E16" i="11"/>
  <c r="F16" i="11"/>
  <c r="G16" i="11"/>
  <c r="H16" i="11"/>
  <c r="I16" i="11"/>
  <c r="E5" i="11"/>
  <c r="F5" i="11"/>
  <c r="G5" i="11"/>
  <c r="H5" i="11"/>
  <c r="I5" i="11"/>
  <c r="D5" i="11"/>
  <c r="C6" i="11"/>
  <c r="C7" i="11"/>
  <c r="C8" i="11"/>
  <c r="C9" i="11"/>
  <c r="C10" i="11"/>
  <c r="C11" i="11"/>
  <c r="C12" i="11"/>
  <c r="C13" i="11"/>
  <c r="C14" i="11"/>
  <c r="C15" i="11"/>
  <c r="C16" i="11"/>
  <c r="C5" i="11"/>
  <c r="B2" i="11" l="1"/>
  <c r="L50" i="9" l="1"/>
  <c r="L41" i="9"/>
  <c r="L32" i="9"/>
  <c r="L23" i="9"/>
  <c r="L14" i="9"/>
  <c r="J49" i="9" l="1"/>
  <c r="I49" i="9"/>
  <c r="H49" i="9"/>
  <c r="G49" i="9"/>
  <c r="F49" i="9"/>
  <c r="E49" i="9"/>
  <c r="C49" i="9"/>
  <c r="J48" i="9"/>
  <c r="I48" i="9"/>
  <c r="H48" i="9"/>
  <c r="G48" i="9"/>
  <c r="F48" i="9"/>
  <c r="E48" i="9"/>
  <c r="C48" i="9"/>
  <c r="J47" i="9"/>
  <c r="I47" i="9"/>
  <c r="H47" i="9"/>
  <c r="G47" i="9"/>
  <c r="F47" i="9"/>
  <c r="E47" i="9"/>
  <c r="C47" i="9"/>
  <c r="J46" i="9"/>
  <c r="I46" i="9"/>
  <c r="H46" i="9"/>
  <c r="G46" i="9"/>
  <c r="F46" i="9"/>
  <c r="E46" i="9"/>
  <c r="C46" i="9"/>
  <c r="J45" i="9"/>
  <c r="I45" i="9"/>
  <c r="H45" i="9"/>
  <c r="G45" i="9"/>
  <c r="F45" i="9"/>
  <c r="E45" i="9"/>
  <c r="C45" i="9"/>
  <c r="J40" i="9"/>
  <c r="I40" i="9"/>
  <c r="H40" i="9"/>
  <c r="G40" i="9"/>
  <c r="F40" i="9"/>
  <c r="E40" i="9"/>
  <c r="C40" i="9"/>
  <c r="J39" i="9"/>
  <c r="I39" i="9"/>
  <c r="H39" i="9"/>
  <c r="G39" i="9"/>
  <c r="F39" i="9"/>
  <c r="E39" i="9"/>
  <c r="C39" i="9"/>
  <c r="J38" i="9"/>
  <c r="I38" i="9"/>
  <c r="H38" i="9"/>
  <c r="G38" i="9"/>
  <c r="F38" i="9"/>
  <c r="E38" i="9"/>
  <c r="C38" i="9"/>
  <c r="J37" i="9"/>
  <c r="I37" i="9"/>
  <c r="H37" i="9"/>
  <c r="G37" i="9"/>
  <c r="F37" i="9"/>
  <c r="E37" i="9"/>
  <c r="C37" i="9"/>
  <c r="J36" i="9"/>
  <c r="I36" i="9"/>
  <c r="H36" i="9"/>
  <c r="G36" i="9"/>
  <c r="F36" i="9"/>
  <c r="E36" i="9"/>
  <c r="C36" i="9"/>
  <c r="J31" i="9"/>
  <c r="I31" i="9"/>
  <c r="H31" i="9"/>
  <c r="G31" i="9"/>
  <c r="F31" i="9"/>
  <c r="E31" i="9"/>
  <c r="C31" i="9"/>
  <c r="J30" i="9"/>
  <c r="I30" i="9"/>
  <c r="H30" i="9"/>
  <c r="G30" i="9"/>
  <c r="F30" i="9"/>
  <c r="E30" i="9"/>
  <c r="C30" i="9"/>
  <c r="J29" i="9"/>
  <c r="I29" i="9"/>
  <c r="H29" i="9"/>
  <c r="G29" i="9"/>
  <c r="F29" i="9"/>
  <c r="E29" i="9"/>
  <c r="C29" i="9"/>
  <c r="J28" i="9"/>
  <c r="I28" i="9"/>
  <c r="H28" i="9"/>
  <c r="G28" i="9"/>
  <c r="F28" i="9"/>
  <c r="E28" i="9"/>
  <c r="C28" i="9"/>
  <c r="J27" i="9"/>
  <c r="I27" i="9"/>
  <c r="H27" i="9"/>
  <c r="G27" i="9"/>
  <c r="F27" i="9"/>
  <c r="E27" i="9"/>
  <c r="C27" i="9"/>
  <c r="J22" i="9"/>
  <c r="I22" i="9"/>
  <c r="H22" i="9"/>
  <c r="G22" i="9"/>
  <c r="F22" i="9"/>
  <c r="E22" i="9"/>
  <c r="C22" i="9"/>
  <c r="J21" i="9"/>
  <c r="I21" i="9"/>
  <c r="H21" i="9"/>
  <c r="G21" i="9"/>
  <c r="F21" i="9"/>
  <c r="E21" i="9"/>
  <c r="C21" i="9"/>
  <c r="J20" i="9"/>
  <c r="I20" i="9"/>
  <c r="H20" i="9"/>
  <c r="G20" i="9"/>
  <c r="F20" i="9"/>
  <c r="E20" i="9"/>
  <c r="C20" i="9"/>
  <c r="J19" i="9"/>
  <c r="I19" i="9"/>
  <c r="H19" i="9"/>
  <c r="G19" i="9"/>
  <c r="F19" i="9"/>
  <c r="E19" i="9"/>
  <c r="C19" i="9"/>
  <c r="J18" i="9"/>
  <c r="I18" i="9"/>
  <c r="H18" i="9"/>
  <c r="G18" i="9"/>
  <c r="F18" i="9"/>
  <c r="E18" i="9"/>
  <c r="C18" i="9"/>
  <c r="E9" i="9"/>
  <c r="F9" i="9"/>
  <c r="G9" i="9"/>
  <c r="H9" i="9"/>
  <c r="I9" i="9"/>
  <c r="J9" i="9"/>
  <c r="E10" i="9"/>
  <c r="F10" i="9"/>
  <c r="G10" i="9"/>
  <c r="H10" i="9"/>
  <c r="I10" i="9"/>
  <c r="J10" i="9"/>
  <c r="E11" i="9"/>
  <c r="F11" i="9"/>
  <c r="G11" i="9"/>
  <c r="H11" i="9"/>
  <c r="I11" i="9"/>
  <c r="J11" i="9"/>
  <c r="E12" i="9"/>
  <c r="F12" i="9"/>
  <c r="G12" i="9"/>
  <c r="H12" i="9"/>
  <c r="I12" i="9"/>
  <c r="J12" i="9"/>
  <c r="E13" i="9"/>
  <c r="F13" i="9"/>
  <c r="G13" i="9"/>
  <c r="H13" i="9"/>
  <c r="I13" i="9"/>
  <c r="J13" i="9"/>
  <c r="C13" i="9"/>
  <c r="C12" i="9"/>
  <c r="C11" i="9"/>
  <c r="C10" i="9"/>
  <c r="C9" i="9"/>
  <c r="B9" i="9" l="1"/>
  <c r="B7" i="9"/>
  <c r="B16" i="9" s="1"/>
  <c r="B25" i="9" s="1"/>
  <c r="B34" i="9" s="1"/>
  <c r="B43" i="9" s="1"/>
  <c r="B4" i="9"/>
  <c r="B4" i="5"/>
  <c r="D128" i="8"/>
  <c r="D127" i="8" s="1"/>
  <c r="D107" i="8"/>
  <c r="D106" i="8"/>
  <c r="D86" i="8"/>
  <c r="D85" i="8" s="1"/>
  <c r="D65" i="8"/>
  <c r="D64" i="8"/>
  <c r="D44" i="8"/>
  <c r="D43" i="8" s="1"/>
  <c r="D23" i="8"/>
  <c r="D22" i="8"/>
  <c r="D128" i="7"/>
  <c r="D127" i="7" s="1"/>
  <c r="D107" i="7"/>
  <c r="D106" i="7"/>
  <c r="D86" i="7"/>
  <c r="D85" i="7" s="1"/>
  <c r="D65" i="7"/>
  <c r="D64" i="7"/>
  <c r="D44" i="7"/>
  <c r="D43" i="7" s="1"/>
  <c r="D23" i="7"/>
  <c r="D22" i="7"/>
  <c r="D128" i="6"/>
  <c r="D127" i="6"/>
  <c r="D107" i="6"/>
  <c r="D106" i="6" s="1"/>
  <c r="D86" i="6"/>
  <c r="D85" i="6"/>
  <c r="D65" i="6"/>
  <c r="D64" i="6" s="1"/>
  <c r="D44" i="6"/>
  <c r="D43" i="6"/>
  <c r="D23" i="6"/>
  <c r="D22" i="6" s="1"/>
  <c r="D128" i="5"/>
  <c r="D127" i="5" s="1"/>
  <c r="D107" i="5"/>
  <c r="D106" i="5"/>
  <c r="D86" i="5"/>
  <c r="D85" i="5" s="1"/>
  <c r="D65" i="5"/>
  <c r="D64" i="5"/>
  <c r="D44" i="5"/>
  <c r="D43" i="5" s="1"/>
  <c r="D23" i="5"/>
  <c r="D22" i="5"/>
  <c r="E2" i="5"/>
  <c r="I2" i="5" s="1"/>
  <c r="B14" i="4"/>
  <c r="B13" i="4"/>
  <c r="B12" i="4"/>
  <c r="B11" i="4"/>
  <c r="B10" i="4"/>
  <c r="B6" i="4"/>
  <c r="B4" i="4"/>
  <c r="B8" i="4" s="1"/>
  <c r="B3" i="4"/>
  <c r="B18" i="9" l="1"/>
  <c r="K2" i="5"/>
  <c r="B25" i="5"/>
  <c r="B4" i="6"/>
  <c r="B19" i="9"/>
  <c r="B5" i="4"/>
  <c r="B7" i="4"/>
  <c r="B9" i="4"/>
  <c r="D4" i="1" l="1"/>
  <c r="D4" i="5"/>
  <c r="B46" i="5"/>
  <c r="D25" i="5"/>
  <c r="B27" i="9"/>
  <c r="D4" i="6"/>
  <c r="E2" i="6"/>
  <c r="I2" i="6" s="1"/>
  <c r="B25" i="6"/>
  <c r="D25" i="6" s="1"/>
  <c r="K2" i="6"/>
  <c r="B4" i="7"/>
  <c r="D4" i="7" s="1"/>
  <c r="B25" i="7"/>
  <c r="D25" i="7" s="1"/>
  <c r="B36" i="9"/>
  <c r="E2" i="7"/>
  <c r="I2" i="7" s="1"/>
  <c r="B4" i="8"/>
  <c r="D4" i="8" s="1"/>
  <c r="K2" i="7"/>
  <c r="K2" i="1"/>
  <c r="D128" i="1"/>
  <c r="D127" i="1" s="1"/>
  <c r="D107" i="1"/>
  <c r="D106" i="1" s="1"/>
  <c r="D86" i="1"/>
  <c r="D85" i="1" s="1"/>
  <c r="D65" i="1"/>
  <c r="D64" i="1" s="1"/>
  <c r="B25" i="1"/>
  <c r="D25" i="1" s="1"/>
  <c r="D44" i="1"/>
  <c r="D43" i="1" s="1"/>
  <c r="B67" i="5" l="1"/>
  <c r="D46" i="5"/>
  <c r="B20" i="9"/>
  <c r="B46" i="6"/>
  <c r="D46" i="6" s="1"/>
  <c r="B28" i="9"/>
  <c r="B46" i="1"/>
  <c r="B10" i="9"/>
  <c r="B25" i="8"/>
  <c r="D25" i="8" s="1"/>
  <c r="B45" i="9"/>
  <c r="K2" i="8"/>
  <c r="E2" i="8"/>
  <c r="I2" i="8" s="1"/>
  <c r="B46" i="7"/>
  <c r="D46" i="7" s="1"/>
  <c r="B37" i="9"/>
  <c r="B67" i="1"/>
  <c r="D23" i="1"/>
  <c r="D22" i="1" s="1"/>
  <c r="E2" i="1"/>
  <c r="I2" i="1" s="1"/>
  <c r="B12" i="9" l="1"/>
  <c r="D67" i="1"/>
  <c r="B11" i="9"/>
  <c r="D46" i="1"/>
  <c r="B88" i="5"/>
  <c r="D67" i="5"/>
  <c r="B21" i="9"/>
  <c r="B67" i="6"/>
  <c r="D67" i="6" s="1"/>
  <c r="B29" i="9"/>
  <c r="B46" i="8"/>
  <c r="D46" i="8" s="1"/>
  <c r="B46" i="9"/>
  <c r="B67" i="7"/>
  <c r="D67" i="7" s="1"/>
  <c r="B38" i="9"/>
  <c r="B88" i="1"/>
  <c r="B13" i="9" l="1"/>
  <c r="D88" i="1"/>
  <c r="B109" i="5"/>
  <c r="D88" i="5"/>
  <c r="B22" i="9"/>
  <c r="B88" i="6"/>
  <c r="D88" i="6" s="1"/>
  <c r="B30" i="9"/>
  <c r="B67" i="8"/>
  <c r="D67" i="8" s="1"/>
  <c r="B47" i="9"/>
  <c r="B88" i="7"/>
  <c r="D88" i="7" s="1"/>
  <c r="B39" i="9"/>
  <c r="B109" i="1"/>
  <c r="B14" i="9" l="1"/>
  <c r="D109" i="1"/>
  <c r="B23" i="9"/>
  <c r="D109" i="5"/>
  <c r="B109" i="6"/>
  <c r="B31" i="9"/>
  <c r="B109" i="7"/>
  <c r="B40" i="9"/>
  <c r="B88" i="8"/>
  <c r="D88" i="8" s="1"/>
  <c r="B48" i="9"/>
  <c r="B41" i="9" l="1"/>
  <c r="D109" i="7"/>
  <c r="B32" i="9"/>
  <c r="D109" i="6"/>
  <c r="B109" i="8"/>
  <c r="B49" i="9"/>
  <c r="B50" i="9" l="1"/>
  <c r="D109" i="8"/>
</calcChain>
</file>

<file path=xl/sharedStrings.xml><?xml version="1.0" encoding="utf-8"?>
<sst xmlns="http://schemas.openxmlformats.org/spreadsheetml/2006/main" count="794" uniqueCount="54">
  <si>
    <t>Agent</t>
  </si>
  <si>
    <t>NSANZE Pauline</t>
  </si>
  <si>
    <t>POUPART Angélique</t>
  </si>
  <si>
    <t>DEVLEESCHAUWER Brian</t>
  </si>
  <si>
    <t>ESTEVES DA SILVA Daniela</t>
  </si>
  <si>
    <t>GOOSSENS Lindsay</t>
  </si>
  <si>
    <t>SY Abdoul</t>
  </si>
  <si>
    <t>FAES Aurélie</t>
  </si>
  <si>
    <t>BOUILLON David</t>
  </si>
  <si>
    <t>SERRY WENDY</t>
  </si>
  <si>
    <t>GODART Fanny</t>
  </si>
  <si>
    <t>PREUX Stéphanie</t>
  </si>
  <si>
    <t>DELVA Mandy</t>
  </si>
  <si>
    <t>8h</t>
  </si>
  <si>
    <t>17h30</t>
  </si>
  <si>
    <t>18h</t>
  </si>
  <si>
    <t>18h30</t>
  </si>
  <si>
    <t>19h</t>
  </si>
  <si>
    <t>19h30</t>
  </si>
  <si>
    <t>20h</t>
  </si>
  <si>
    <t>Présence</t>
  </si>
  <si>
    <t>Présent</t>
  </si>
  <si>
    <t>Absent</t>
  </si>
  <si>
    <t>Formation</t>
  </si>
  <si>
    <t>Hrs</t>
  </si>
  <si>
    <t>ETP</t>
  </si>
  <si>
    <t xml:space="preserve">Horaires et permanances pour la semaine du </t>
  </si>
  <si>
    <t>au</t>
  </si>
  <si>
    <t>Besoins</t>
  </si>
  <si>
    <t>Jours fériés</t>
  </si>
  <si>
    <t>Signification</t>
  </si>
  <si>
    <t>Jour de l'An</t>
  </si>
  <si>
    <t>Une nouvelle année commence !</t>
  </si>
  <si>
    <t>Pâques</t>
  </si>
  <si>
    <t>Fête où les chrétiens commémorent la résurrection de JC</t>
  </si>
  <si>
    <t>Lundi de Pâques</t>
  </si>
  <si>
    <t>Fête du Travail</t>
  </si>
  <si>
    <t>Ascension</t>
  </si>
  <si>
    <t>Cette journée marque l'élévation au ciel de JC après sa résurrection et la fn de sa présence sur Terre</t>
  </si>
  <si>
    <t>Pentecôte</t>
  </si>
  <si>
    <t>Fête chrétienne qui célèbre la venue du Saint-Esprit sur les apôtres de JC</t>
  </si>
  <si>
    <t>Lundi de la Pentecôte</t>
  </si>
  <si>
    <t>Fête nationale</t>
  </si>
  <si>
    <t>Cette journée commémore le serment prêté par Léopold I, premier roi des belges, de rester fidèle à la constitution. Ce serment marquait le début d'une Belgique indépendante après avoir foutu les hollandais dehors</t>
  </si>
  <si>
    <t>Assomption</t>
  </si>
  <si>
    <t>Évènement au cours duquel la Vierge Marie, mère de JC, au terme de sa vie terrester, serait entrée directement dans la gloire du Ciel, âme et corps, sans connaître la corruption physique qui suit la mort.</t>
  </si>
  <si>
    <t>Toussaint</t>
  </si>
  <si>
    <t>Journée où l'on célèbre tous les Saints, connus et inconnus.</t>
  </si>
  <si>
    <t>Armistice</t>
  </si>
  <si>
    <t>Convention signée par plusieurs gouvernements, mettant fin à la Première Guerre Mondiale (1914-1918)</t>
  </si>
  <si>
    <t>Noël</t>
  </si>
  <si>
    <t>Naissance de JC</t>
  </si>
  <si>
    <t>↓ Who are you ? ↓</t>
  </si>
  <si>
    <t>PERM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</si>
</sst>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F800]dddd\,\ mmmm\ dd\,\ yyyy"/>
    <numFmt numFmtId="165" formatCode="&quot;semaine&quot;\ #"/>
    <numFmt numFmtId="166" formatCode="[$-80C]dddd\ d\ mmmm\ yyyy;@"/>
    <numFmt numFmtId="167" formatCode="mmmm"/>
    <numFmt numFmtId="168" formatCode="&quot;Semaine &quot;?"/>
    <numFmt numFmtId="169" formatCode="ddd\ dd/mm/yyyy"/>
    <numFmt numFmtId="170" formatCode="&quot;Récap pour le mois de &quot;mmmm"/>
  </numFmts>
  <fonts count="1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C00000"/>
      <name val="Calibri"/>
      <family val="2"/>
      <scheme val="minor"/>
    </font>
    <font>
      <sz val="11"/>
      <name val="Calibri"/>
      <family val="2"/>
      <scheme val="minor"/>
    </font>
    <font>
      <sz val="9"/>
      <name val="Calibri"/>
      <family val="2"/>
      <scheme val="minor"/>
    </font>
    <font>
      <b/>
      <sz val="11"/>
      <name val="Calibri"/>
      <family val="2"/>
      <scheme val="minor"/>
    </font>
    <font>
      <sz val="11"/>
      <color theme="0" tint="-0.499984740745262"/>
      <name val="Calibri"/>
      <family val="2"/>
      <scheme val="minor"/>
    </font>
    <font>
      <sz val="9"/>
      <color theme="0" tint="-0.499984740745262"/>
      <name val="Calibri"/>
      <family val="2"/>
      <scheme val="minor"/>
    </font>
    <font>
      <b/>
      <sz val="11"/>
      <color theme="9"/>
      <name val="Calibri"/>
      <family val="2"/>
      <scheme val="minor"/>
    </font>
    <font>
      <b/>
      <sz val="12"/>
      <color theme="1"/>
      <name val="Segoe UI"/>
      <family val="2"/>
    </font>
    <font>
      <sz val="12"/>
      <name val="Segoe UI"/>
      <family val="2"/>
    </font>
    <font>
      <sz val="12"/>
      <color theme="1"/>
      <name val="Segoe UI"/>
      <family val="2"/>
    </font>
    <font>
      <b/>
      <i/>
      <sz val="10"/>
      <color rgb="FF92D050"/>
      <name val="Calibri"/>
      <family val="2"/>
      <scheme val="minor"/>
    </font>
    <font>
      <b/>
      <sz val="11"/>
      <color rgb="FFFF0000"/>
      <name val="Calibri"/>
      <family val="2"/>
      <scheme val="minor"/>
    </font>
    <font>
      <b/>
      <sz val="14"/>
      <color rgb="FF92D050"/>
      <name val="Calibri"/>
      <family val="2"/>
      <scheme val="minor"/>
    </font>
    <font>
      <b/>
      <sz val="11"/>
      <color rgb="FF00B0F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lightUp">
        <fgColor theme="0" tint="-0.24994659260841701"/>
        <bgColor indexed="65"/>
      </patternFill>
    </fill>
    <fill>
      <patternFill patternType="solid">
        <fgColor theme="6" tint="0.59996337778862885"/>
        <bgColor indexed="64"/>
      </patternFill>
    </fill>
    <fill>
      <patternFill patternType="solid">
        <fgColor theme="6" tint="0.79998168889431442"/>
        <bgColor indexed="64"/>
      </patternFill>
    </fill>
  </fills>
  <borders count="15">
    <border>
      <left/>
      <right/>
      <top/>
      <bottom/>
      <diagonal/>
    </border>
    <border>
      <left/>
      <right/>
      <top style="thin">
        <color auto="1"/>
      </top>
      <bottom style="hair">
        <color auto="1"/>
      </bottom>
      <diagonal/>
    </border>
    <border>
      <left/>
      <right/>
      <top style="hair">
        <color auto="1"/>
      </top>
      <bottom style="hair">
        <color auto="1"/>
      </bottom>
      <diagonal/>
    </border>
    <border>
      <left/>
      <right/>
      <top/>
      <bottom style="thin">
        <color indexed="64"/>
      </bottom>
      <diagonal/>
    </border>
    <border>
      <left/>
      <right/>
      <top style="hair">
        <color auto="1"/>
      </top>
      <bottom style="thin">
        <color indexed="64"/>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499984740745262"/>
      </top>
      <bottom style="thin">
        <color theme="0" tint="-0.499984740745262"/>
      </bottom>
      <diagonal/>
    </border>
    <border>
      <left/>
      <right/>
      <top style="thin">
        <color theme="3"/>
      </top>
      <bottom style="thin">
        <color theme="3"/>
      </bottom>
      <diagonal/>
    </border>
    <border>
      <left/>
      <right/>
      <top/>
      <bottom style="hair">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right/>
      <top style="thin">
        <color rgb="FF92D050"/>
      </top>
      <bottom style="thin">
        <color rgb="FF92D050"/>
      </bottom>
      <diagonal/>
    </border>
  </borders>
  <cellStyleXfs count="1">
    <xf numFmtId="0" fontId="0" fillId="0" borderId="0"/>
  </cellStyleXfs>
  <cellXfs count="103">
    <xf numFmtId="0" fontId="0" fillId="0" borderId="0" xfId="0"/>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Border="1"/>
    <xf numFmtId="0" fontId="0" fillId="0" borderId="0" xfId="0" applyBorder="1" applyAlignment="1">
      <alignment horizontal="center" vertical="center"/>
    </xf>
    <xf numFmtId="0" fontId="0" fillId="0" borderId="3" xfId="0" applyBorder="1"/>
    <xf numFmtId="0" fontId="0" fillId="0" borderId="3" xfId="0" applyBorder="1" applyAlignment="1">
      <alignment horizontal="center" vertical="center"/>
    </xf>
    <xf numFmtId="0" fontId="1" fillId="0" borderId="0" xfId="0" applyFont="1" applyAlignment="1">
      <alignment vertical="center"/>
    </xf>
    <xf numFmtId="0" fontId="2" fillId="0" borderId="0" xfId="0" applyFont="1" applyBorder="1" applyAlignment="1">
      <alignment vertical="center"/>
    </xf>
    <xf numFmtId="0" fontId="3" fillId="0" borderId="0" xfId="0" applyFont="1" applyAlignment="1">
      <alignment vertical="center"/>
    </xf>
    <xf numFmtId="0" fontId="0" fillId="0" borderId="0" xfId="0" applyBorder="1" applyAlignment="1">
      <alignment vertical="center"/>
    </xf>
    <xf numFmtId="0" fontId="0" fillId="0" borderId="4" xfId="0" applyBorder="1" applyAlignment="1">
      <alignment horizontal="center" vertical="center"/>
    </xf>
    <xf numFmtId="0" fontId="2" fillId="0" borderId="0" xfId="0" applyFont="1" applyAlignment="1">
      <alignment horizontal="left" vertical="center" indent="1"/>
    </xf>
    <xf numFmtId="0" fontId="0" fillId="0" borderId="1" xfId="0" applyBorder="1" applyAlignment="1">
      <alignment horizontal="left" vertical="center" indent="1"/>
    </xf>
    <xf numFmtId="0" fontId="0" fillId="0" borderId="2" xfId="0" applyBorder="1" applyAlignment="1">
      <alignment horizontal="left" vertical="center" indent="1"/>
    </xf>
    <xf numFmtId="0" fontId="0" fillId="0" borderId="4" xfId="0" applyBorder="1" applyAlignment="1">
      <alignment horizontal="left" vertical="center" indent="1"/>
    </xf>
    <xf numFmtId="0" fontId="0" fillId="0" borderId="0" xfId="0" applyFill="1" applyBorder="1" applyAlignment="1">
      <alignment horizontal="right" vertical="center" indent="1"/>
    </xf>
    <xf numFmtId="165" fontId="0" fillId="0" borderId="0" xfId="0" applyNumberFormat="1" applyBorder="1" applyAlignment="1">
      <alignment horizontal="center" vertical="center"/>
    </xf>
    <xf numFmtId="0" fontId="2" fillId="0" borderId="0" xfId="0" applyFont="1" applyAlignment="1">
      <alignment horizontal="left" vertical="center" indent="2"/>
    </xf>
    <xf numFmtId="0" fontId="0" fillId="0" borderId="1" xfId="0" applyBorder="1" applyAlignment="1">
      <alignment horizontal="left" vertical="center" indent="2"/>
    </xf>
    <xf numFmtId="0" fontId="0" fillId="0" borderId="2" xfId="0" applyBorder="1" applyAlignment="1">
      <alignment horizontal="left" vertical="center" indent="2"/>
    </xf>
    <xf numFmtId="0" fontId="0" fillId="0" borderId="4" xfId="0" applyBorder="1" applyAlignment="1">
      <alignment horizontal="left" vertical="center" indent="2"/>
    </xf>
    <xf numFmtId="0" fontId="0" fillId="0" borderId="5" xfId="0" applyBorder="1" applyAlignment="1">
      <alignment vertical="center"/>
    </xf>
    <xf numFmtId="0" fontId="0" fillId="0" borderId="5" xfId="0" applyBorder="1" applyAlignment="1">
      <alignment horizontal="center" vertical="center"/>
    </xf>
    <xf numFmtId="0" fontId="0" fillId="0" borderId="3" xfId="0" applyBorder="1" applyAlignment="1">
      <alignment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0" fillId="0" borderId="0" xfId="0" applyAlignment="1">
      <alignment horizontal="left" vertical="center"/>
    </xf>
    <xf numFmtId="0" fontId="6" fillId="0" borderId="0" xfId="0" applyFont="1" applyAlignment="1">
      <alignment horizontal="right" vertical="center"/>
    </xf>
    <xf numFmtId="164" fontId="4" fillId="0" borderId="0" xfId="0" applyNumberFormat="1" applyFont="1" applyBorder="1" applyAlignment="1">
      <alignment horizontal="left" vertical="center"/>
    </xf>
    <xf numFmtId="0" fontId="5" fillId="0" borderId="7" xfId="0" applyFont="1" applyBorder="1" applyAlignment="1">
      <alignment horizontal="center" vertical="center"/>
    </xf>
    <xf numFmtId="14" fontId="5" fillId="0" borderId="7" xfId="0" applyNumberFormat="1"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164" fontId="8" fillId="0" borderId="9" xfId="0" applyNumberFormat="1" applyFont="1" applyBorder="1" applyAlignment="1">
      <alignment horizontal="center" vertical="center"/>
    </xf>
    <xf numFmtId="0" fontId="9" fillId="0" borderId="0" xfId="0" applyFont="1" applyAlignment="1">
      <alignment horizontal="right" vertical="center"/>
    </xf>
    <xf numFmtId="0" fontId="8" fillId="0" borderId="0" xfId="0" applyFont="1" applyBorder="1"/>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11" fillId="0" borderId="3" xfId="0" applyFont="1" applyBorder="1" applyAlignment="1">
      <alignment horizontal="center" vertical="top"/>
    </xf>
    <xf numFmtId="0" fontId="11" fillId="0" borderId="3" xfId="0" applyFont="1" applyBorder="1" applyAlignment="1">
      <alignment horizontal="left" vertical="top"/>
    </xf>
    <xf numFmtId="16" fontId="0" fillId="0" borderId="0" xfId="0" applyNumberFormat="1" applyAlignment="1">
      <alignment horizontal="left" vertical="center"/>
    </xf>
    <xf numFmtId="166" fontId="12" fillId="0" borderId="0" xfId="0" applyNumberFormat="1" applyFont="1" applyAlignment="1">
      <alignment horizontal="left" vertical="center" indent="2"/>
    </xf>
    <xf numFmtId="0" fontId="13" fillId="0" borderId="1" xfId="0" applyFont="1" applyBorder="1" applyAlignment="1">
      <alignment horizontal="left" vertical="center"/>
    </xf>
    <xf numFmtId="166" fontId="12" fillId="0" borderId="2" xfId="0" applyNumberFormat="1" applyFont="1" applyBorder="1" applyAlignment="1">
      <alignment horizontal="left" vertical="center" indent="2"/>
    </xf>
    <xf numFmtId="0" fontId="13" fillId="0" borderId="2" xfId="0" applyFont="1" applyBorder="1" applyAlignment="1">
      <alignment horizontal="left" vertical="center"/>
    </xf>
    <xf numFmtId="166" fontId="12" fillId="0" borderId="0" xfId="0" applyNumberFormat="1" applyFont="1" applyAlignment="1">
      <alignment horizontal="left" vertical="center" wrapText="1" indent="2"/>
    </xf>
    <xf numFmtId="166" fontId="12" fillId="0" borderId="2" xfId="0" applyNumberFormat="1" applyFont="1" applyBorder="1" applyAlignment="1">
      <alignment horizontal="left" vertical="center" wrapText="1" indent="2"/>
    </xf>
    <xf numFmtId="166" fontId="12" fillId="0" borderId="4" xfId="0" applyNumberFormat="1" applyFont="1" applyBorder="1" applyAlignment="1">
      <alignment horizontal="left" vertical="center" indent="2"/>
    </xf>
    <xf numFmtId="0" fontId="13" fillId="0" borderId="4" xfId="0" applyFont="1" applyBorder="1" applyAlignment="1">
      <alignment horizontal="left" vertical="center"/>
    </xf>
    <xf numFmtId="0" fontId="3" fillId="0" borderId="0" xfId="0" applyFont="1" applyAlignment="1">
      <alignment horizontal="left" vertical="center"/>
    </xf>
    <xf numFmtId="0" fontId="14" fillId="0" borderId="0" xfId="0" applyFont="1" applyAlignment="1">
      <alignment horizontal="center" vertical="center"/>
    </xf>
    <xf numFmtId="167" fontId="0" fillId="0" borderId="0" xfId="0" applyNumberFormat="1" applyBorder="1" applyAlignment="1">
      <alignment horizontal="center" vertical="center"/>
    </xf>
    <xf numFmtId="168" fontId="15" fillId="2" borderId="10" xfId="0" applyNumberFormat="1" applyFont="1" applyFill="1" applyBorder="1" applyAlignment="1">
      <alignment horizontal="center" vertical="center"/>
    </xf>
    <xf numFmtId="16" fontId="1" fillId="0" borderId="0" xfId="0" applyNumberFormat="1" applyFont="1" applyBorder="1" applyAlignment="1">
      <alignment horizontal="center" vertical="center"/>
    </xf>
    <xf numFmtId="169" fontId="0" fillId="0" borderId="1" xfId="0" applyNumberFormat="1" applyFill="1" applyBorder="1" applyAlignment="1">
      <alignment horizontal="left" vertical="center" indent="1"/>
    </xf>
    <xf numFmtId="169" fontId="0" fillId="0" borderId="2" xfId="0" applyNumberFormat="1" applyFill="1" applyBorder="1" applyAlignment="1">
      <alignment horizontal="left" vertical="center" indent="1"/>
    </xf>
    <xf numFmtId="0" fontId="3" fillId="0" borderId="0" xfId="0" applyFont="1" applyBorder="1"/>
    <xf numFmtId="169" fontId="0" fillId="0" borderId="11" xfId="0" applyNumberFormat="1" applyFill="1" applyBorder="1" applyAlignment="1">
      <alignment horizontal="left" vertical="center" indent="1"/>
    </xf>
    <xf numFmtId="169" fontId="0" fillId="0" borderId="4" xfId="0" applyNumberFormat="1" applyFill="1" applyBorder="1" applyAlignment="1">
      <alignment horizontal="left" vertical="center" indent="1"/>
    </xf>
    <xf numFmtId="165" fontId="15" fillId="2" borderId="10" xfId="0" applyNumberFormat="1" applyFont="1" applyFill="1" applyBorder="1" applyAlignment="1">
      <alignment horizontal="center" vertical="center"/>
    </xf>
    <xf numFmtId="0" fontId="15" fillId="0" borderId="0" xfId="0" quotePrefix="1" applyFont="1" applyAlignment="1">
      <alignment horizontal="center" vertical="center"/>
    </xf>
    <xf numFmtId="0" fontId="14" fillId="0" borderId="0" xfId="0" applyFont="1" applyAlignment="1">
      <alignment vertical="center"/>
    </xf>
    <xf numFmtId="0" fontId="16" fillId="0" borderId="0" xfId="0" applyFont="1" applyAlignment="1"/>
    <xf numFmtId="0" fontId="3" fillId="0" borderId="0" xfId="0" applyFont="1" applyAlignment="1">
      <alignment horizontal="center"/>
    </xf>
    <xf numFmtId="0" fontId="0" fillId="0" borderId="0" xfId="0"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5" fillId="3" borderId="4" xfId="0" applyFont="1" applyFill="1" applyBorder="1" applyAlignment="1">
      <alignment horizontal="center" vertical="center"/>
    </xf>
    <xf numFmtId="0" fontId="5" fillId="3" borderId="4" xfId="0" applyFont="1" applyFill="1" applyBorder="1" applyAlignment="1">
      <alignment horizontal="center"/>
    </xf>
    <xf numFmtId="165" fontId="17" fillId="0" borderId="0" xfId="0" applyNumberFormat="1" applyFont="1" applyBorder="1" applyAlignment="1">
      <alignment horizontal="center" vertical="center"/>
    </xf>
    <xf numFmtId="0" fontId="0" fillId="5" borderId="2" xfId="0" applyFill="1" applyBorder="1" applyAlignment="1">
      <alignment horizontal="left" vertical="center" indent="1"/>
    </xf>
    <xf numFmtId="0" fontId="5" fillId="5" borderId="2" xfId="0" applyFont="1" applyFill="1" applyBorder="1" applyAlignment="1">
      <alignment horizontal="center" vertical="center"/>
    </xf>
    <xf numFmtId="0" fontId="0" fillId="5" borderId="4" xfId="0" applyFill="1" applyBorder="1" applyAlignment="1">
      <alignment horizontal="left" vertical="center" indent="1"/>
    </xf>
    <xf numFmtId="0" fontId="5" fillId="5" borderId="4" xfId="0" applyFont="1" applyFill="1" applyBorder="1" applyAlignment="1">
      <alignment horizontal="center" vertical="center"/>
    </xf>
    <xf numFmtId="164" fontId="8" fillId="0" borderId="9" xfId="0" applyNumberFormat="1" applyFont="1" applyBorder="1" applyAlignment="1">
      <alignment horizontal="center" vertical="center"/>
    </xf>
    <xf numFmtId="0" fontId="0" fillId="0" borderId="6" xfId="0" applyBorder="1" applyAlignment="1">
      <alignment horizontal="right" vertical="center"/>
    </xf>
    <xf numFmtId="0" fontId="0" fillId="0" borderId="7" xfId="0" applyBorder="1" applyAlignment="1">
      <alignment horizontal="right" vertical="center"/>
    </xf>
    <xf numFmtId="14" fontId="0" fillId="0" borderId="7" xfId="0" applyNumberFormat="1" applyBorder="1" applyAlignment="1">
      <alignment horizontal="center" vertical="center"/>
    </xf>
    <xf numFmtId="165" fontId="10" fillId="0" borderId="7" xfId="0" applyNumberFormat="1" applyFont="1" applyBorder="1" applyAlignment="1">
      <alignment horizontal="center" vertical="center"/>
    </xf>
    <xf numFmtId="165" fontId="10" fillId="0" borderId="8" xfId="0" applyNumberFormat="1" applyFont="1" applyBorder="1" applyAlignment="1">
      <alignment horizontal="center" vertical="center"/>
    </xf>
    <xf numFmtId="170" fontId="0" fillId="4" borderId="6" xfId="0" applyNumberFormat="1" applyFill="1" applyBorder="1" applyAlignment="1">
      <alignment horizontal="center" vertical="center"/>
    </xf>
    <xf numFmtId="170" fontId="0" fillId="4" borderId="7" xfId="0" applyNumberFormat="1" applyFill="1" applyBorder="1" applyAlignment="1">
      <alignment horizontal="center" vertical="center"/>
    </xf>
    <xf numFmtId="170" fontId="0" fillId="4" borderId="8" xfId="0" applyNumberFormat="1" applyFill="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167" fontId="0" fillId="0" borderId="0" xfId="0" applyNumberFormat="1" applyBorder="1" applyAlignment="1">
      <alignment horizontal="center" vertical="center"/>
    </xf>
    <xf numFmtId="0" fontId="14" fillId="0" borderId="0" xfId="0" applyFont="1" applyAlignment="1">
      <alignment horizontal="center" vertical="center"/>
    </xf>
  </cellXfs>
  <cellStyles count="1">
    <cellStyle name="Normal" xfId="0" builtinId="0"/>
  </cellStyles>
  <dxfs count="39">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b val="0"/>
        <i/>
        <strike val="0"/>
        <color theme="0" tint="-0.34998626667073579"/>
      </font>
    </dxf>
    <dxf>
      <font>
        <b val="0"/>
        <i/>
        <strike val="0"/>
        <color theme="0" tint="-0.34998626667073579"/>
      </font>
    </dxf>
    <dxf>
      <font>
        <b val="0"/>
        <i/>
        <strike val="0"/>
        <color theme="0" tint="-0.34998626667073579"/>
      </font>
    </dxf>
    <dxf>
      <font>
        <b val="0"/>
        <i/>
        <strike val="0"/>
        <color theme="0" tint="-0.34998626667073579"/>
      </font>
    </dxf>
    <dxf>
      <font>
        <b val="0"/>
        <i/>
        <strike val="0"/>
        <color theme="0" tint="-0.34998626667073579"/>
      </font>
    </dxf>
    <dxf>
      <font>
        <b val="0"/>
        <i/>
        <strike val="0"/>
        <color theme="0" tint="-0.34998626667073579"/>
      </font>
    </dxf>
    <dxf>
      <font>
        <b val="0"/>
        <i/>
        <strike val="0"/>
        <color theme="0" tint="-0.34998626667073579"/>
      </font>
    </dxf>
    <dxf>
      <font>
        <b val="0"/>
        <i/>
        <strike val="0"/>
        <color theme="0" tint="-0.34998626667073579"/>
      </font>
    </dxf>
    <dxf>
      <font>
        <b val="0"/>
        <i/>
        <strike val="0"/>
        <color theme="0" tint="-0.34998626667073579"/>
      </font>
    </dxf>
    <dxf>
      <font>
        <b val="0"/>
        <i/>
        <strike val="0"/>
        <color theme="0" tint="-0.34998626667073579"/>
      </font>
    </dxf>
    <dxf>
      <font>
        <b val="0"/>
        <i/>
        <strike val="0"/>
        <color theme="0" tint="-0.34998626667073579"/>
      </font>
    </dxf>
    <dxf>
      <font>
        <b val="0"/>
        <i/>
        <strike val="0"/>
        <color theme="0" tint="-0.34998626667073579"/>
      </font>
    </dxf>
    <dxf>
      <font>
        <b val="0"/>
        <i/>
        <strike val="0"/>
        <color theme="0" tint="-0.34998626667073579"/>
      </font>
    </dxf>
    <dxf>
      <font>
        <b val="0"/>
        <i/>
        <strike val="0"/>
        <color theme="0" tint="-0.34998626667073579"/>
      </font>
    </dxf>
    <dxf>
      <font>
        <b val="0"/>
        <i/>
        <strike val="0"/>
        <color theme="0" tint="-0.34998626667073579"/>
      </font>
    </dxf>
    <dxf>
      <font>
        <b val="0"/>
        <i/>
        <strike val="0"/>
        <color theme="0" tint="-0.34998626667073579"/>
      </font>
    </dxf>
    <dxf>
      <font>
        <strike val="0"/>
        <color theme="0"/>
      </font>
    </dxf>
    <dxf>
      <font>
        <strike val="0"/>
        <color theme="0" tint="-0.24994659260841701"/>
      </font>
    </dxf>
    <dxf>
      <font>
        <strike val="0"/>
        <color theme="0" tint="-0.24994659260841701"/>
      </font>
    </dxf>
    <dxf>
      <font>
        <strike val="0"/>
        <color theme="6" tint="0.79998168889431442"/>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44821</xdr:colOff>
      <xdr:row>14</xdr:row>
      <xdr:rowOff>11204</xdr:rowOff>
    </xdr:from>
    <xdr:to>
      <xdr:col>1</xdr:col>
      <xdr:colOff>1927410</xdr:colOff>
      <xdr:row>23</xdr:row>
      <xdr:rowOff>145675</xdr:rowOff>
    </xdr:to>
    <xdr:pic>
      <xdr:nvPicPr>
        <xdr:cNvPr id="2" name="Image 1"/>
        <xdr:cNvPicPr>
          <a:picLocks noChangeAspect="1"/>
        </xdr:cNvPicPr>
      </xdr:nvPicPr>
      <xdr:blipFill rotWithShape="1">
        <a:blip xmlns:r="http://schemas.openxmlformats.org/officeDocument/2006/relationships" r:embed="rId1">
          <a:clrChange>
            <a:clrFrom>
              <a:srgbClr val="F9F9F9"/>
            </a:clrFrom>
            <a:clrTo>
              <a:srgbClr val="F9F9F9">
                <a:alpha val="0"/>
              </a:srgbClr>
            </a:clrTo>
          </a:clrChange>
          <a:extLst>
            <a:ext uri="{28A0092B-C50C-407E-A947-70E740481C1C}">
              <a14:useLocalDpi xmlns:a14="http://schemas.microsoft.com/office/drawing/2010/main" val="0"/>
            </a:ext>
          </a:extLst>
        </a:blip>
        <a:srcRect l="7010" t="6008" r="8885" b="11389"/>
        <a:stretch/>
      </xdr:blipFill>
      <xdr:spPr>
        <a:xfrm>
          <a:off x="806821" y="3754529"/>
          <a:ext cx="1882589" cy="18489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Service%20CQFD%202\RACHAT\2016_12_Decembre\Horaires%20dec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Overview"/>
      <sheetName val="Fériés"/>
      <sheetName val="Print your schedule !"/>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2:M130"/>
  <sheetViews>
    <sheetView showGridLines="0" tabSelected="1" workbookViewId="0">
      <selection activeCell="D4" sqref="D4"/>
    </sheetView>
  </sheetViews>
  <sheetFormatPr baseColWidth="10" defaultRowHeight="15" x14ac:dyDescent="0.25"/>
  <cols>
    <col min="1" max="1" width="11.42578125" style="5"/>
    <col min="2" max="2" width="25.42578125" bestFit="1" customWidth="1"/>
    <col min="3" max="3" width="1.42578125" customWidth="1"/>
    <col min="4" max="4" width="24.140625" customWidth="1"/>
    <col min="5" max="5" width="2.85546875" style="8" customWidth="1"/>
    <col min="6" max="6" width="11.42578125" style="40"/>
    <col min="7" max="7" width="2.85546875" style="31" customWidth="1"/>
    <col min="8" max="13" width="11.42578125" style="40"/>
  </cols>
  <sheetData>
    <row r="2" spans="1:13" s="2" customFormat="1" ht="26.25" customHeight="1" x14ac:dyDescent="0.25">
      <c r="A2" s="14"/>
      <c r="B2" s="90" t="s">
        <v>26</v>
      </c>
      <c r="C2" s="91"/>
      <c r="D2" s="91"/>
      <c r="E2" s="92">
        <f>B4</f>
        <v>42744</v>
      </c>
      <c r="F2" s="92"/>
      <c r="G2" s="92"/>
      <c r="H2" s="38" t="s">
        <v>27</v>
      </c>
      <c r="I2" s="39">
        <f>E2+6</f>
        <v>42750</v>
      </c>
      <c r="J2" s="38"/>
      <c r="K2" s="93">
        <f>WEEKNUM($B$4)</f>
        <v>2</v>
      </c>
      <c r="L2" s="93"/>
      <c r="M2" s="94"/>
    </row>
    <row r="3" spans="1:13" x14ac:dyDescent="0.25">
      <c r="B3" s="8"/>
      <c r="C3" s="8"/>
      <c r="D3" s="8"/>
    </row>
    <row r="4" spans="1:13" ht="22.5" customHeight="1" x14ac:dyDescent="0.25">
      <c r="A4" s="36"/>
      <c r="B4" s="37">
        <v>42744</v>
      </c>
      <c r="C4" s="8"/>
      <c r="D4" s="84" t="str">
        <f>IFERROR(VLOOKUP(B4,Fériés!$B$3:$C$14,2,FALSE),"")</f>
        <v/>
      </c>
    </row>
    <row r="5" spans="1:13" ht="7.5" customHeight="1" x14ac:dyDescent="0.25">
      <c r="A5" s="36"/>
      <c r="B5" s="37"/>
      <c r="C5" s="8"/>
      <c r="D5" s="22"/>
    </row>
    <row r="6" spans="1:13" s="48" customFormat="1" ht="22.5" customHeight="1" x14ac:dyDescent="0.25">
      <c r="A6" s="44"/>
      <c r="B6" s="89" t="s">
        <v>28</v>
      </c>
      <c r="C6" s="89"/>
      <c r="D6" s="89"/>
      <c r="E6" s="45"/>
      <c r="F6" s="46"/>
      <c r="G6" s="47"/>
      <c r="H6" s="46"/>
      <c r="I6" s="46"/>
      <c r="J6" s="46"/>
      <c r="K6" s="46"/>
      <c r="L6" s="46"/>
      <c r="M6" s="46"/>
    </row>
    <row r="7" spans="1:13" ht="7.5" customHeight="1" x14ac:dyDescent="0.25">
      <c r="B7" s="10"/>
      <c r="C7" s="10"/>
      <c r="D7" s="10"/>
      <c r="F7" s="32"/>
      <c r="H7" s="32"/>
      <c r="I7" s="32"/>
      <c r="J7" s="32"/>
      <c r="K7" s="32"/>
      <c r="L7" s="32"/>
      <c r="M7" s="32"/>
    </row>
    <row r="8" spans="1:13" s="1" customFormat="1" ht="22.5" customHeight="1" x14ac:dyDescent="0.25">
      <c r="A8" s="12"/>
      <c r="B8" s="17" t="s">
        <v>0</v>
      </c>
      <c r="D8" s="23" t="s">
        <v>20</v>
      </c>
      <c r="E8" s="13"/>
      <c r="F8" s="41" t="s">
        <v>13</v>
      </c>
      <c r="G8" s="42"/>
      <c r="H8" s="41" t="s">
        <v>14</v>
      </c>
      <c r="I8" s="41" t="s">
        <v>15</v>
      </c>
      <c r="J8" s="41" t="s">
        <v>16</v>
      </c>
      <c r="K8" s="41" t="s">
        <v>17</v>
      </c>
      <c r="L8" s="41" t="s">
        <v>18</v>
      </c>
      <c r="M8" s="41" t="s">
        <v>19</v>
      </c>
    </row>
    <row r="9" spans="1:13" s="2" customFormat="1" ht="22.5" customHeight="1" x14ac:dyDescent="0.25">
      <c r="A9" s="14" t="s">
        <v>21</v>
      </c>
      <c r="B9" s="18" t="s">
        <v>8</v>
      </c>
      <c r="C9" s="27"/>
      <c r="D9" s="24"/>
      <c r="E9" s="15"/>
      <c r="F9" s="49"/>
      <c r="G9" s="31"/>
      <c r="H9" s="49"/>
      <c r="I9" s="49"/>
      <c r="J9" s="49"/>
      <c r="K9" s="49"/>
      <c r="L9" s="49"/>
      <c r="M9" s="49"/>
    </row>
    <row r="10" spans="1:13" s="2" customFormat="1" ht="22.5" customHeight="1" x14ac:dyDescent="0.25">
      <c r="A10" s="14" t="s">
        <v>22</v>
      </c>
      <c r="B10" s="19" t="s">
        <v>12</v>
      </c>
      <c r="C10" s="15"/>
      <c r="D10" s="25"/>
      <c r="E10" s="15"/>
      <c r="F10" s="50"/>
      <c r="G10" s="31"/>
      <c r="H10" s="50"/>
      <c r="I10" s="50"/>
      <c r="J10" s="50"/>
      <c r="K10" s="50"/>
      <c r="L10" s="50"/>
      <c r="M10" s="50"/>
    </row>
    <row r="11" spans="1:13" s="2" customFormat="1" ht="22.5" customHeight="1" x14ac:dyDescent="0.25">
      <c r="A11" s="14" t="s">
        <v>23</v>
      </c>
      <c r="B11" s="19" t="s">
        <v>3</v>
      </c>
      <c r="C11" s="15"/>
      <c r="D11" s="25"/>
      <c r="E11" s="15"/>
      <c r="F11" s="50"/>
      <c r="G11" s="31"/>
      <c r="H11" s="50"/>
      <c r="I11" s="50"/>
      <c r="J11" s="50"/>
      <c r="K11" s="50"/>
      <c r="L11" s="50"/>
      <c r="M11" s="50"/>
    </row>
    <row r="12" spans="1:13" s="2" customFormat="1" ht="22.5" customHeight="1" x14ac:dyDescent="0.25">
      <c r="A12" s="14"/>
      <c r="B12" s="19" t="s">
        <v>4</v>
      </c>
      <c r="C12" s="15"/>
      <c r="D12" s="25"/>
      <c r="E12" s="15"/>
      <c r="F12" s="50"/>
      <c r="G12" s="31"/>
      <c r="H12" s="50"/>
      <c r="I12" s="50"/>
      <c r="J12" s="50"/>
      <c r="K12" s="50"/>
      <c r="L12" s="50"/>
      <c r="M12" s="50"/>
    </row>
    <row r="13" spans="1:13" s="2" customFormat="1" ht="22.5" customHeight="1" x14ac:dyDescent="0.25">
      <c r="A13" s="14"/>
      <c r="B13" s="19" t="s">
        <v>7</v>
      </c>
      <c r="C13" s="15"/>
      <c r="D13" s="25"/>
      <c r="E13" s="15"/>
      <c r="F13" s="50"/>
      <c r="G13" s="31"/>
      <c r="H13" s="50"/>
      <c r="I13" s="50"/>
      <c r="J13" s="50"/>
      <c r="K13" s="50"/>
      <c r="L13" s="50"/>
      <c r="M13" s="50"/>
    </row>
    <row r="14" spans="1:13" s="2" customFormat="1" ht="22.5" customHeight="1" x14ac:dyDescent="0.25">
      <c r="A14" s="14"/>
      <c r="B14" s="19" t="s">
        <v>10</v>
      </c>
      <c r="C14" s="15"/>
      <c r="D14" s="25"/>
      <c r="E14" s="15"/>
      <c r="F14" s="50"/>
      <c r="G14" s="31"/>
      <c r="H14" s="50"/>
      <c r="I14" s="50"/>
      <c r="J14" s="50"/>
      <c r="K14" s="50"/>
      <c r="L14" s="50"/>
      <c r="M14" s="50"/>
    </row>
    <row r="15" spans="1:13" s="2" customFormat="1" ht="22.5" customHeight="1" x14ac:dyDescent="0.25">
      <c r="A15" s="14"/>
      <c r="B15" s="19" t="s">
        <v>5</v>
      </c>
      <c r="C15" s="15"/>
      <c r="D15" s="25"/>
      <c r="E15" s="15"/>
      <c r="F15" s="50"/>
      <c r="G15" s="31"/>
      <c r="H15" s="50"/>
      <c r="I15" s="50"/>
      <c r="J15" s="50"/>
      <c r="K15" s="50"/>
      <c r="L15" s="50"/>
      <c r="M15" s="50"/>
    </row>
    <row r="16" spans="1:13" s="2" customFormat="1" ht="22.5" customHeight="1" x14ac:dyDescent="0.25">
      <c r="A16" s="14"/>
      <c r="B16" s="19" t="s">
        <v>1</v>
      </c>
      <c r="C16" s="15"/>
      <c r="D16" s="25"/>
      <c r="E16" s="15"/>
      <c r="F16" s="50"/>
      <c r="G16" s="31"/>
      <c r="H16" s="50"/>
      <c r="I16" s="50"/>
      <c r="J16" s="50"/>
      <c r="K16" s="50"/>
      <c r="L16" s="50"/>
      <c r="M16" s="50"/>
    </row>
    <row r="17" spans="1:13" s="2" customFormat="1" ht="22.5" customHeight="1" x14ac:dyDescent="0.25">
      <c r="A17" s="14"/>
      <c r="B17" s="19" t="s">
        <v>2</v>
      </c>
      <c r="C17" s="15"/>
      <c r="D17" s="25"/>
      <c r="E17" s="15"/>
      <c r="F17" s="50"/>
      <c r="G17" s="31"/>
      <c r="H17" s="50"/>
      <c r="I17" s="50"/>
      <c r="J17" s="50"/>
      <c r="K17" s="50"/>
      <c r="L17" s="50"/>
      <c r="M17" s="50"/>
    </row>
    <row r="18" spans="1:13" s="2" customFormat="1" ht="22.5" customHeight="1" x14ac:dyDescent="0.25">
      <c r="A18" s="14"/>
      <c r="B18" s="19" t="s">
        <v>11</v>
      </c>
      <c r="C18" s="15"/>
      <c r="D18" s="25"/>
      <c r="E18" s="15"/>
      <c r="F18" s="50"/>
      <c r="G18" s="31"/>
      <c r="H18" s="50"/>
      <c r="I18" s="50"/>
      <c r="J18" s="50"/>
      <c r="K18" s="50"/>
      <c r="L18" s="50"/>
      <c r="M18" s="50"/>
    </row>
    <row r="19" spans="1:13" s="2" customFormat="1" ht="22.5" customHeight="1" x14ac:dyDescent="0.25">
      <c r="A19" s="14"/>
      <c r="B19" s="19" t="s">
        <v>9</v>
      </c>
      <c r="C19" s="15"/>
      <c r="D19" s="25"/>
      <c r="E19" s="15"/>
      <c r="F19" s="50"/>
      <c r="G19" s="31"/>
      <c r="H19" s="50"/>
      <c r="I19" s="50"/>
      <c r="J19" s="50"/>
      <c r="K19" s="50"/>
      <c r="L19" s="50"/>
      <c r="M19" s="50"/>
    </row>
    <row r="20" spans="1:13" s="2" customFormat="1" ht="22.5" customHeight="1" x14ac:dyDescent="0.25">
      <c r="A20" s="14"/>
      <c r="B20" s="20" t="s">
        <v>6</v>
      </c>
      <c r="C20" s="29"/>
      <c r="D20" s="26"/>
      <c r="E20" s="15"/>
      <c r="F20" s="51"/>
      <c r="G20" s="31"/>
      <c r="H20" s="51"/>
      <c r="I20" s="51"/>
      <c r="J20" s="51"/>
      <c r="K20" s="51"/>
      <c r="L20" s="51"/>
      <c r="M20" s="51"/>
    </row>
    <row r="21" spans="1:13" x14ac:dyDescent="0.25">
      <c r="F21" s="30"/>
    </row>
    <row r="22" spans="1:13" x14ac:dyDescent="0.25">
      <c r="B22" s="21" t="s">
        <v>24</v>
      </c>
      <c r="D22" s="35">
        <f>D23*7.6</f>
        <v>0</v>
      </c>
    </row>
    <row r="23" spans="1:13" x14ac:dyDescent="0.25">
      <c r="B23" s="21" t="s">
        <v>25</v>
      </c>
      <c r="D23" s="35">
        <f>COUNTIF($D9:$D20,$A$9)</f>
        <v>0</v>
      </c>
    </row>
    <row r="25" spans="1:13" ht="22.5" customHeight="1" x14ac:dyDescent="0.25">
      <c r="A25" s="36"/>
      <c r="B25" s="37">
        <f>B4+1</f>
        <v>42745</v>
      </c>
      <c r="C25" s="8"/>
      <c r="D25" s="84" t="str">
        <f>IFERROR(VLOOKUP(B25,Fériés!$B$3:$C$14,2,FALSE),"")</f>
        <v/>
      </c>
    </row>
    <row r="26" spans="1:13" ht="7.5" customHeight="1" x14ac:dyDescent="0.25">
      <c r="A26" s="36"/>
      <c r="B26" s="37"/>
      <c r="C26" s="8"/>
      <c r="D26" s="22"/>
    </row>
    <row r="27" spans="1:13" ht="22.5" customHeight="1" x14ac:dyDescent="0.25">
      <c r="A27" s="36"/>
      <c r="B27" s="89" t="s">
        <v>28</v>
      </c>
      <c r="C27" s="89"/>
      <c r="D27" s="89"/>
      <c r="F27" s="46"/>
      <c r="G27" s="47"/>
      <c r="H27" s="46"/>
      <c r="I27" s="46"/>
      <c r="J27" s="46"/>
      <c r="K27" s="46"/>
      <c r="L27" s="46"/>
      <c r="M27" s="46"/>
    </row>
    <row r="28" spans="1:13" ht="7.5" customHeight="1" x14ac:dyDescent="0.25">
      <c r="B28" s="10"/>
      <c r="C28" s="10"/>
      <c r="D28" s="10"/>
      <c r="F28" s="32"/>
      <c r="H28" s="32"/>
      <c r="I28" s="32"/>
      <c r="J28" s="32"/>
      <c r="K28" s="32"/>
      <c r="L28" s="32"/>
      <c r="M28" s="32"/>
    </row>
    <row r="29" spans="1:13" s="1" customFormat="1" ht="22.5" customHeight="1" x14ac:dyDescent="0.25">
      <c r="A29" s="12"/>
      <c r="B29" s="17" t="s">
        <v>0</v>
      </c>
      <c r="D29" s="23" t="s">
        <v>20</v>
      </c>
      <c r="E29" s="13"/>
      <c r="F29" s="41" t="s">
        <v>13</v>
      </c>
      <c r="G29" s="42"/>
      <c r="H29" s="41" t="s">
        <v>14</v>
      </c>
      <c r="I29" s="41" t="s">
        <v>15</v>
      </c>
      <c r="J29" s="41" t="s">
        <v>16</v>
      </c>
      <c r="K29" s="41" t="s">
        <v>17</v>
      </c>
      <c r="L29" s="41" t="s">
        <v>18</v>
      </c>
      <c r="M29" s="41" t="s">
        <v>19</v>
      </c>
    </row>
    <row r="30" spans="1:13" s="2" customFormat="1" ht="22.5" customHeight="1" x14ac:dyDescent="0.25">
      <c r="A30" s="14"/>
      <c r="B30" s="18" t="s">
        <v>8</v>
      </c>
      <c r="C30" s="27"/>
      <c r="D30" s="24"/>
      <c r="E30" s="15"/>
      <c r="F30" s="49"/>
      <c r="G30" s="31"/>
      <c r="H30" s="49"/>
      <c r="I30" s="49"/>
      <c r="J30" s="49"/>
      <c r="K30" s="49"/>
      <c r="L30" s="49"/>
      <c r="M30" s="49"/>
    </row>
    <row r="31" spans="1:13" s="2" customFormat="1" ht="22.5" customHeight="1" x14ac:dyDescent="0.25">
      <c r="A31" s="14"/>
      <c r="B31" s="19" t="s">
        <v>12</v>
      </c>
      <c r="C31" s="15"/>
      <c r="D31" s="25"/>
      <c r="E31" s="15"/>
      <c r="F31" s="50"/>
      <c r="G31" s="31"/>
      <c r="H31" s="50"/>
      <c r="I31" s="50"/>
      <c r="J31" s="50"/>
      <c r="K31" s="50"/>
      <c r="L31" s="50"/>
      <c r="M31" s="50"/>
    </row>
    <row r="32" spans="1:13" s="2" customFormat="1" ht="22.5" customHeight="1" x14ac:dyDescent="0.25">
      <c r="A32" s="14"/>
      <c r="B32" s="19" t="s">
        <v>3</v>
      </c>
      <c r="C32" s="15"/>
      <c r="D32" s="25"/>
      <c r="E32" s="15"/>
      <c r="F32" s="50"/>
      <c r="G32" s="31"/>
      <c r="H32" s="50"/>
      <c r="I32" s="50"/>
      <c r="J32" s="50"/>
      <c r="K32" s="50"/>
      <c r="L32" s="50"/>
      <c r="M32" s="50"/>
    </row>
    <row r="33" spans="1:13" s="2" customFormat="1" ht="22.5" customHeight="1" x14ac:dyDescent="0.25">
      <c r="A33" s="14"/>
      <c r="B33" s="19" t="s">
        <v>4</v>
      </c>
      <c r="C33" s="15"/>
      <c r="D33" s="25"/>
      <c r="E33" s="15"/>
      <c r="F33" s="50"/>
      <c r="G33" s="31"/>
      <c r="H33" s="50"/>
      <c r="I33" s="50"/>
      <c r="J33" s="50"/>
      <c r="K33" s="50"/>
      <c r="L33" s="50"/>
      <c r="M33" s="50"/>
    </row>
    <row r="34" spans="1:13" s="2" customFormat="1" ht="22.5" customHeight="1" x14ac:dyDescent="0.25">
      <c r="A34" s="14"/>
      <c r="B34" s="19" t="s">
        <v>7</v>
      </c>
      <c r="C34" s="15"/>
      <c r="D34" s="25"/>
      <c r="E34" s="15"/>
      <c r="F34" s="50"/>
      <c r="G34" s="31"/>
      <c r="H34" s="50"/>
      <c r="I34" s="50"/>
      <c r="J34" s="50"/>
      <c r="K34" s="50"/>
      <c r="L34" s="50"/>
      <c r="M34" s="50"/>
    </row>
    <row r="35" spans="1:13" s="2" customFormat="1" ht="22.5" customHeight="1" x14ac:dyDescent="0.25">
      <c r="A35" s="14"/>
      <c r="B35" s="19" t="s">
        <v>10</v>
      </c>
      <c r="C35" s="15"/>
      <c r="D35" s="25"/>
      <c r="E35" s="15"/>
      <c r="F35" s="50"/>
      <c r="G35" s="31"/>
      <c r="H35" s="50"/>
      <c r="I35" s="50"/>
      <c r="J35" s="50"/>
      <c r="K35" s="50"/>
      <c r="L35" s="50"/>
      <c r="M35" s="50"/>
    </row>
    <row r="36" spans="1:13" s="2" customFormat="1" ht="22.5" customHeight="1" x14ac:dyDescent="0.25">
      <c r="A36" s="14"/>
      <c r="B36" s="19" t="s">
        <v>5</v>
      </c>
      <c r="C36" s="15"/>
      <c r="D36" s="25"/>
      <c r="E36" s="15"/>
      <c r="F36" s="50"/>
      <c r="G36" s="31"/>
      <c r="H36" s="50"/>
      <c r="I36" s="50"/>
      <c r="J36" s="50"/>
      <c r="K36" s="50"/>
      <c r="L36" s="50"/>
      <c r="M36" s="50"/>
    </row>
    <row r="37" spans="1:13" s="2" customFormat="1" ht="22.5" customHeight="1" x14ac:dyDescent="0.25">
      <c r="A37" s="14"/>
      <c r="B37" s="19" t="s">
        <v>1</v>
      </c>
      <c r="C37" s="15"/>
      <c r="D37" s="25"/>
      <c r="E37" s="15"/>
      <c r="F37" s="50"/>
      <c r="G37" s="31"/>
      <c r="H37" s="50"/>
      <c r="I37" s="50"/>
      <c r="J37" s="50"/>
      <c r="K37" s="50"/>
      <c r="L37" s="50"/>
      <c r="M37" s="50"/>
    </row>
    <row r="38" spans="1:13" s="2" customFormat="1" ht="22.5" customHeight="1" x14ac:dyDescent="0.25">
      <c r="A38" s="14"/>
      <c r="B38" s="19" t="s">
        <v>2</v>
      </c>
      <c r="C38" s="15"/>
      <c r="D38" s="25"/>
      <c r="E38" s="15"/>
      <c r="F38" s="50"/>
      <c r="G38" s="31"/>
      <c r="H38" s="50"/>
      <c r="I38" s="50"/>
      <c r="J38" s="50"/>
      <c r="K38" s="50"/>
      <c r="L38" s="50"/>
      <c r="M38" s="50"/>
    </row>
    <row r="39" spans="1:13" s="2" customFormat="1" ht="22.5" customHeight="1" x14ac:dyDescent="0.25">
      <c r="A39" s="14"/>
      <c r="B39" s="19" t="s">
        <v>11</v>
      </c>
      <c r="C39" s="15"/>
      <c r="D39" s="25"/>
      <c r="E39" s="15"/>
      <c r="F39" s="50"/>
      <c r="G39" s="31"/>
      <c r="H39" s="50"/>
      <c r="I39" s="50"/>
      <c r="J39" s="50"/>
      <c r="K39" s="50"/>
      <c r="L39" s="50"/>
      <c r="M39" s="50"/>
    </row>
    <row r="40" spans="1:13" s="2" customFormat="1" ht="22.5" customHeight="1" x14ac:dyDescent="0.25">
      <c r="A40" s="14"/>
      <c r="B40" s="19" t="s">
        <v>9</v>
      </c>
      <c r="C40" s="15"/>
      <c r="D40" s="25"/>
      <c r="E40" s="15"/>
      <c r="F40" s="50"/>
      <c r="G40" s="31"/>
      <c r="H40" s="50"/>
      <c r="I40" s="50"/>
      <c r="J40" s="50"/>
      <c r="K40" s="50"/>
      <c r="L40" s="50"/>
      <c r="M40" s="50"/>
    </row>
    <row r="41" spans="1:13" s="2" customFormat="1" ht="22.5" customHeight="1" x14ac:dyDescent="0.25">
      <c r="A41" s="14"/>
      <c r="B41" s="20" t="s">
        <v>6</v>
      </c>
      <c r="C41" s="29"/>
      <c r="D41" s="26"/>
      <c r="E41" s="15"/>
      <c r="F41" s="51"/>
      <c r="G41" s="31"/>
      <c r="H41" s="51"/>
      <c r="I41" s="51"/>
      <c r="J41" s="51"/>
      <c r="K41" s="51"/>
      <c r="L41" s="51"/>
      <c r="M41" s="51"/>
    </row>
    <row r="42" spans="1:13" x14ac:dyDescent="0.25">
      <c r="F42" s="30"/>
    </row>
    <row r="43" spans="1:13" x14ac:dyDescent="0.25">
      <c r="B43" s="21" t="s">
        <v>24</v>
      </c>
      <c r="D43" s="35">
        <f>D44*7.6</f>
        <v>0</v>
      </c>
    </row>
    <row r="44" spans="1:13" x14ac:dyDescent="0.25">
      <c r="B44" s="21" t="s">
        <v>25</v>
      </c>
      <c r="D44" s="35">
        <f>COUNTIF($D30:$D41,$A$9)</f>
        <v>0</v>
      </c>
    </row>
    <row r="46" spans="1:13" ht="22.5" customHeight="1" x14ac:dyDescent="0.25">
      <c r="A46" s="36"/>
      <c r="B46" s="37">
        <f>B25+1</f>
        <v>42746</v>
      </c>
      <c r="C46" s="8"/>
      <c r="D46" s="84" t="str">
        <f>IFERROR(VLOOKUP(B46,Fériés!$B$3:$C$14,2,FALSE),"")</f>
        <v/>
      </c>
    </row>
    <row r="47" spans="1:13" ht="7.5" customHeight="1" x14ac:dyDescent="0.25">
      <c r="A47" s="36"/>
      <c r="B47" s="37"/>
      <c r="C47" s="8"/>
      <c r="D47" s="22"/>
    </row>
    <row r="48" spans="1:13" ht="22.5" customHeight="1" x14ac:dyDescent="0.25">
      <c r="A48" s="36"/>
      <c r="B48" s="89" t="s">
        <v>28</v>
      </c>
      <c r="C48" s="89"/>
      <c r="D48" s="89"/>
      <c r="F48" s="46"/>
      <c r="G48" s="47"/>
      <c r="H48" s="46"/>
      <c r="I48" s="46"/>
      <c r="J48" s="46"/>
      <c r="K48" s="46"/>
      <c r="L48" s="46"/>
      <c r="M48" s="46"/>
    </row>
    <row r="49" spans="1:13" ht="7.5" customHeight="1" x14ac:dyDescent="0.25">
      <c r="B49" s="10"/>
      <c r="C49" s="10"/>
      <c r="D49" s="10"/>
      <c r="F49" s="32"/>
      <c r="H49" s="32"/>
      <c r="I49" s="32"/>
      <c r="J49" s="32"/>
      <c r="K49" s="32"/>
      <c r="L49" s="32"/>
      <c r="M49" s="32"/>
    </row>
    <row r="50" spans="1:13" s="1" customFormat="1" ht="22.5" customHeight="1" x14ac:dyDescent="0.25">
      <c r="A50" s="12"/>
      <c r="B50" s="17" t="s">
        <v>0</v>
      </c>
      <c r="D50" s="23" t="s">
        <v>20</v>
      </c>
      <c r="E50" s="13"/>
      <c r="F50" s="41" t="s">
        <v>13</v>
      </c>
      <c r="G50" s="42"/>
      <c r="H50" s="41" t="s">
        <v>14</v>
      </c>
      <c r="I50" s="41" t="s">
        <v>15</v>
      </c>
      <c r="J50" s="41" t="s">
        <v>16</v>
      </c>
      <c r="K50" s="41" t="s">
        <v>17</v>
      </c>
      <c r="L50" s="41" t="s">
        <v>18</v>
      </c>
      <c r="M50" s="41" t="s">
        <v>19</v>
      </c>
    </row>
    <row r="51" spans="1:13" s="2" customFormat="1" ht="22.5" customHeight="1" x14ac:dyDescent="0.25">
      <c r="A51" s="14"/>
      <c r="B51" s="18" t="s">
        <v>8</v>
      </c>
      <c r="C51" s="27"/>
      <c r="D51" s="24"/>
      <c r="E51" s="15"/>
      <c r="F51" s="49"/>
      <c r="G51" s="31"/>
      <c r="H51" s="49"/>
      <c r="I51" s="49"/>
      <c r="J51" s="49"/>
      <c r="K51" s="49"/>
      <c r="L51" s="49"/>
      <c r="M51" s="49"/>
    </row>
    <row r="52" spans="1:13" s="2" customFormat="1" ht="22.5" customHeight="1" x14ac:dyDescent="0.25">
      <c r="A52" s="14"/>
      <c r="B52" s="19" t="s">
        <v>12</v>
      </c>
      <c r="C52" s="15"/>
      <c r="D52" s="25"/>
      <c r="E52" s="15"/>
      <c r="F52" s="50"/>
      <c r="G52" s="31"/>
      <c r="H52" s="50"/>
      <c r="I52" s="50"/>
      <c r="J52" s="50"/>
      <c r="K52" s="50"/>
      <c r="L52" s="50"/>
      <c r="M52" s="50"/>
    </row>
    <row r="53" spans="1:13" s="2" customFormat="1" ht="22.5" customHeight="1" x14ac:dyDescent="0.25">
      <c r="A53" s="14"/>
      <c r="B53" s="19" t="s">
        <v>3</v>
      </c>
      <c r="C53" s="15"/>
      <c r="D53" s="25"/>
      <c r="E53" s="15"/>
      <c r="F53" s="50"/>
      <c r="G53" s="31"/>
      <c r="H53" s="50"/>
      <c r="I53" s="50"/>
      <c r="J53" s="50"/>
      <c r="K53" s="50"/>
      <c r="L53" s="50"/>
      <c r="M53" s="50"/>
    </row>
    <row r="54" spans="1:13" s="2" customFormat="1" ht="22.5" customHeight="1" x14ac:dyDescent="0.25">
      <c r="A54" s="14"/>
      <c r="B54" s="19" t="s">
        <v>4</v>
      </c>
      <c r="C54" s="15"/>
      <c r="D54" s="25"/>
      <c r="E54" s="15"/>
      <c r="F54" s="50"/>
      <c r="G54" s="31"/>
      <c r="H54" s="50"/>
      <c r="I54" s="50"/>
      <c r="J54" s="50"/>
      <c r="K54" s="50"/>
      <c r="L54" s="50"/>
      <c r="M54" s="50"/>
    </row>
    <row r="55" spans="1:13" s="2" customFormat="1" ht="22.5" customHeight="1" x14ac:dyDescent="0.25">
      <c r="A55" s="14"/>
      <c r="B55" s="19" t="s">
        <v>7</v>
      </c>
      <c r="C55" s="15"/>
      <c r="D55" s="25"/>
      <c r="E55" s="15"/>
      <c r="F55" s="50"/>
      <c r="G55" s="31"/>
      <c r="H55" s="50"/>
      <c r="I55" s="50"/>
      <c r="J55" s="50"/>
      <c r="K55" s="50"/>
      <c r="L55" s="50"/>
      <c r="M55" s="50"/>
    </row>
    <row r="56" spans="1:13" s="2" customFormat="1" ht="22.5" customHeight="1" x14ac:dyDescent="0.25">
      <c r="A56" s="14"/>
      <c r="B56" s="19" t="s">
        <v>10</v>
      </c>
      <c r="C56" s="15"/>
      <c r="D56" s="25"/>
      <c r="E56" s="15"/>
      <c r="F56" s="50"/>
      <c r="G56" s="31"/>
      <c r="H56" s="50"/>
      <c r="I56" s="50"/>
      <c r="J56" s="50"/>
      <c r="K56" s="50"/>
      <c r="L56" s="50"/>
      <c r="M56" s="50"/>
    </row>
    <row r="57" spans="1:13" s="2" customFormat="1" ht="22.5" customHeight="1" x14ac:dyDescent="0.25">
      <c r="A57" s="14"/>
      <c r="B57" s="19" t="s">
        <v>5</v>
      </c>
      <c r="C57" s="15"/>
      <c r="D57" s="25"/>
      <c r="E57" s="15"/>
      <c r="F57" s="50"/>
      <c r="G57" s="31"/>
      <c r="H57" s="50"/>
      <c r="I57" s="50"/>
      <c r="J57" s="50"/>
      <c r="K57" s="50"/>
      <c r="L57" s="50"/>
      <c r="M57" s="50"/>
    </row>
    <row r="58" spans="1:13" s="2" customFormat="1" ht="22.5" customHeight="1" x14ac:dyDescent="0.25">
      <c r="A58" s="14"/>
      <c r="B58" s="19" t="s">
        <v>1</v>
      </c>
      <c r="C58" s="15"/>
      <c r="D58" s="25"/>
      <c r="E58" s="15"/>
      <c r="F58" s="50"/>
      <c r="G58" s="31"/>
      <c r="H58" s="50"/>
      <c r="I58" s="50"/>
      <c r="J58" s="50"/>
      <c r="K58" s="50"/>
      <c r="L58" s="50"/>
      <c r="M58" s="50"/>
    </row>
    <row r="59" spans="1:13" s="2" customFormat="1" ht="22.5" customHeight="1" x14ac:dyDescent="0.25">
      <c r="A59" s="14"/>
      <c r="B59" s="19" t="s">
        <v>2</v>
      </c>
      <c r="C59" s="15"/>
      <c r="D59" s="25"/>
      <c r="E59" s="15"/>
      <c r="F59" s="50"/>
      <c r="G59" s="31"/>
      <c r="H59" s="50"/>
      <c r="I59" s="50"/>
      <c r="J59" s="50"/>
      <c r="K59" s="50"/>
      <c r="L59" s="50"/>
      <c r="M59" s="50"/>
    </row>
    <row r="60" spans="1:13" s="2" customFormat="1" ht="22.5" customHeight="1" x14ac:dyDescent="0.25">
      <c r="A60" s="14"/>
      <c r="B60" s="19" t="s">
        <v>11</v>
      </c>
      <c r="C60" s="15"/>
      <c r="D60" s="25"/>
      <c r="E60" s="15"/>
      <c r="F60" s="50"/>
      <c r="G60" s="31"/>
      <c r="H60" s="50"/>
      <c r="I60" s="50"/>
      <c r="J60" s="50"/>
      <c r="K60" s="50"/>
      <c r="L60" s="50"/>
      <c r="M60" s="50"/>
    </row>
    <row r="61" spans="1:13" s="2" customFormat="1" ht="22.5" customHeight="1" x14ac:dyDescent="0.25">
      <c r="A61" s="14"/>
      <c r="B61" s="19" t="s">
        <v>9</v>
      </c>
      <c r="C61" s="15"/>
      <c r="D61" s="25"/>
      <c r="E61" s="15"/>
      <c r="F61" s="50"/>
      <c r="G61" s="31"/>
      <c r="H61" s="50"/>
      <c r="I61" s="50"/>
      <c r="J61" s="50"/>
      <c r="K61" s="50"/>
      <c r="L61" s="50"/>
      <c r="M61" s="50"/>
    </row>
    <row r="62" spans="1:13" s="2" customFormat="1" ht="22.5" customHeight="1" x14ac:dyDescent="0.25">
      <c r="A62" s="14"/>
      <c r="B62" s="20" t="s">
        <v>6</v>
      </c>
      <c r="C62" s="29"/>
      <c r="D62" s="26"/>
      <c r="E62" s="15"/>
      <c r="F62" s="51"/>
      <c r="G62" s="31"/>
      <c r="H62" s="51"/>
      <c r="I62" s="51"/>
      <c r="J62" s="51"/>
      <c r="K62" s="51"/>
      <c r="L62" s="51"/>
      <c r="M62" s="51"/>
    </row>
    <row r="63" spans="1:13" x14ac:dyDescent="0.25">
      <c r="F63" s="30"/>
    </row>
    <row r="64" spans="1:13" x14ac:dyDescent="0.25">
      <c r="B64" s="21" t="s">
        <v>24</v>
      </c>
      <c r="D64" s="35">
        <f>D65*7.6</f>
        <v>0</v>
      </c>
    </row>
    <row r="65" spans="1:13" x14ac:dyDescent="0.25">
      <c r="B65" s="21" t="s">
        <v>25</v>
      </c>
      <c r="D65" s="35">
        <f>COUNTIF($D51:$D62,$A$9)</f>
        <v>0</v>
      </c>
    </row>
    <row r="67" spans="1:13" ht="22.5" customHeight="1" x14ac:dyDescent="0.25">
      <c r="A67" s="36"/>
      <c r="B67" s="37">
        <f>B46+1</f>
        <v>42747</v>
      </c>
      <c r="C67" s="8"/>
      <c r="D67" s="84" t="str">
        <f>IFERROR(VLOOKUP(B67,Fériés!$B$3:$C$14,2,FALSE),"")</f>
        <v/>
      </c>
    </row>
    <row r="68" spans="1:13" ht="7.5" customHeight="1" x14ac:dyDescent="0.25">
      <c r="A68" s="36"/>
      <c r="B68" s="37"/>
      <c r="C68" s="8"/>
      <c r="D68" s="22"/>
    </row>
    <row r="69" spans="1:13" ht="22.5" customHeight="1" x14ac:dyDescent="0.25">
      <c r="A69" s="36"/>
      <c r="B69" s="89" t="s">
        <v>28</v>
      </c>
      <c r="C69" s="89"/>
      <c r="D69" s="89"/>
      <c r="F69" s="46"/>
      <c r="G69" s="47"/>
      <c r="H69" s="46"/>
      <c r="I69" s="46"/>
      <c r="J69" s="46"/>
      <c r="K69" s="46"/>
      <c r="L69" s="46"/>
      <c r="M69" s="46"/>
    </row>
    <row r="70" spans="1:13" ht="7.5" customHeight="1" x14ac:dyDescent="0.25">
      <c r="B70" s="10"/>
      <c r="C70" s="10"/>
      <c r="D70" s="10"/>
      <c r="F70" s="32"/>
      <c r="H70" s="32"/>
      <c r="I70" s="32"/>
      <c r="J70" s="32"/>
      <c r="K70" s="32"/>
      <c r="L70" s="32"/>
      <c r="M70" s="32"/>
    </row>
    <row r="71" spans="1:13" s="1" customFormat="1" ht="22.5" customHeight="1" x14ac:dyDescent="0.25">
      <c r="A71" s="12"/>
      <c r="B71" s="17" t="s">
        <v>0</v>
      </c>
      <c r="D71" s="23" t="s">
        <v>20</v>
      </c>
      <c r="E71" s="13"/>
      <c r="F71" s="41" t="s">
        <v>13</v>
      </c>
      <c r="G71" s="42"/>
      <c r="H71" s="41" t="s">
        <v>14</v>
      </c>
      <c r="I71" s="41" t="s">
        <v>15</v>
      </c>
      <c r="J71" s="41" t="s">
        <v>16</v>
      </c>
      <c r="K71" s="41" t="s">
        <v>17</v>
      </c>
      <c r="L71" s="41" t="s">
        <v>18</v>
      </c>
      <c r="M71" s="41" t="s">
        <v>19</v>
      </c>
    </row>
    <row r="72" spans="1:13" s="2" customFormat="1" ht="22.5" customHeight="1" x14ac:dyDescent="0.25">
      <c r="A72" s="14"/>
      <c r="B72" s="18" t="s">
        <v>8</v>
      </c>
      <c r="C72" s="27"/>
      <c r="D72" s="24"/>
      <c r="E72" s="15"/>
      <c r="F72" s="49"/>
      <c r="G72" s="31"/>
      <c r="H72" s="49"/>
      <c r="I72" s="49"/>
      <c r="J72" s="49"/>
      <c r="K72" s="49"/>
      <c r="L72" s="49"/>
      <c r="M72" s="49"/>
    </row>
    <row r="73" spans="1:13" s="2" customFormat="1" ht="22.5" customHeight="1" x14ac:dyDescent="0.25">
      <c r="A73" s="14"/>
      <c r="B73" s="19" t="s">
        <v>12</v>
      </c>
      <c r="C73" s="15"/>
      <c r="D73" s="25"/>
      <c r="E73" s="15"/>
      <c r="F73" s="50"/>
      <c r="G73" s="31"/>
      <c r="H73" s="50"/>
      <c r="I73" s="50"/>
      <c r="J73" s="50"/>
      <c r="K73" s="50"/>
      <c r="L73" s="50"/>
      <c r="M73" s="50"/>
    </row>
    <row r="74" spans="1:13" s="2" customFormat="1" ht="22.5" customHeight="1" x14ac:dyDescent="0.25">
      <c r="A74" s="14"/>
      <c r="B74" s="19" t="s">
        <v>3</v>
      </c>
      <c r="C74" s="15"/>
      <c r="D74" s="25"/>
      <c r="E74" s="15"/>
      <c r="F74" s="50"/>
      <c r="G74" s="31"/>
      <c r="H74" s="50"/>
      <c r="I74" s="50"/>
      <c r="J74" s="50"/>
      <c r="K74" s="50"/>
      <c r="L74" s="50"/>
      <c r="M74" s="50"/>
    </row>
    <row r="75" spans="1:13" s="2" customFormat="1" ht="22.5" customHeight="1" x14ac:dyDescent="0.25">
      <c r="A75" s="14"/>
      <c r="B75" s="19" t="s">
        <v>4</v>
      </c>
      <c r="C75" s="15"/>
      <c r="D75" s="25"/>
      <c r="E75" s="15"/>
      <c r="F75" s="50"/>
      <c r="G75" s="31"/>
      <c r="H75" s="50"/>
      <c r="I75" s="50"/>
      <c r="J75" s="50"/>
      <c r="K75" s="50"/>
      <c r="L75" s="50"/>
      <c r="M75" s="50"/>
    </row>
    <row r="76" spans="1:13" s="2" customFormat="1" ht="22.5" customHeight="1" x14ac:dyDescent="0.25">
      <c r="A76" s="14"/>
      <c r="B76" s="19" t="s">
        <v>7</v>
      </c>
      <c r="C76" s="15"/>
      <c r="D76" s="25"/>
      <c r="E76" s="15"/>
      <c r="F76" s="50"/>
      <c r="G76" s="31"/>
      <c r="H76" s="50"/>
      <c r="I76" s="50"/>
      <c r="J76" s="50"/>
      <c r="K76" s="50"/>
      <c r="L76" s="50"/>
      <c r="M76" s="50"/>
    </row>
    <row r="77" spans="1:13" s="2" customFormat="1" ht="22.5" customHeight="1" x14ac:dyDescent="0.25">
      <c r="A77" s="14"/>
      <c r="B77" s="19" t="s">
        <v>10</v>
      </c>
      <c r="C77" s="15"/>
      <c r="D77" s="25"/>
      <c r="E77" s="15"/>
      <c r="F77" s="50"/>
      <c r="G77" s="31"/>
      <c r="H77" s="50"/>
      <c r="I77" s="50"/>
      <c r="J77" s="50"/>
      <c r="K77" s="50"/>
      <c r="L77" s="50"/>
      <c r="M77" s="50"/>
    </row>
    <row r="78" spans="1:13" s="2" customFormat="1" ht="22.5" customHeight="1" x14ac:dyDescent="0.25">
      <c r="A78" s="14"/>
      <c r="B78" s="19" t="s">
        <v>5</v>
      </c>
      <c r="C78" s="15"/>
      <c r="D78" s="25"/>
      <c r="E78" s="15"/>
      <c r="F78" s="50"/>
      <c r="G78" s="31"/>
      <c r="H78" s="50"/>
      <c r="I78" s="50"/>
      <c r="J78" s="50"/>
      <c r="K78" s="50"/>
      <c r="L78" s="50"/>
      <c r="M78" s="50"/>
    </row>
    <row r="79" spans="1:13" s="2" customFormat="1" ht="22.5" customHeight="1" x14ac:dyDescent="0.25">
      <c r="A79" s="14"/>
      <c r="B79" s="19" t="s">
        <v>1</v>
      </c>
      <c r="C79" s="15"/>
      <c r="D79" s="25"/>
      <c r="E79" s="15"/>
      <c r="F79" s="50"/>
      <c r="G79" s="31"/>
      <c r="H79" s="50"/>
      <c r="I79" s="50"/>
      <c r="J79" s="50"/>
      <c r="K79" s="50"/>
      <c r="L79" s="50"/>
      <c r="M79" s="50"/>
    </row>
    <row r="80" spans="1:13" s="2" customFormat="1" ht="22.5" customHeight="1" x14ac:dyDescent="0.25">
      <c r="A80" s="14"/>
      <c r="B80" s="19" t="s">
        <v>2</v>
      </c>
      <c r="C80" s="15"/>
      <c r="D80" s="25"/>
      <c r="E80" s="15"/>
      <c r="F80" s="50"/>
      <c r="G80" s="31"/>
      <c r="H80" s="50"/>
      <c r="I80" s="50"/>
      <c r="J80" s="50"/>
      <c r="K80" s="50"/>
      <c r="L80" s="50"/>
      <c r="M80" s="50"/>
    </row>
    <row r="81" spans="1:13" s="2" customFormat="1" ht="22.5" customHeight="1" x14ac:dyDescent="0.25">
      <c r="A81" s="14"/>
      <c r="B81" s="19" t="s">
        <v>11</v>
      </c>
      <c r="C81" s="15"/>
      <c r="D81" s="25"/>
      <c r="E81" s="15"/>
      <c r="F81" s="50"/>
      <c r="G81" s="31"/>
      <c r="H81" s="50"/>
      <c r="I81" s="50"/>
      <c r="J81" s="50"/>
      <c r="K81" s="50"/>
      <c r="L81" s="50"/>
      <c r="M81" s="50"/>
    </row>
    <row r="82" spans="1:13" s="2" customFormat="1" ht="22.5" customHeight="1" x14ac:dyDescent="0.25">
      <c r="A82" s="14"/>
      <c r="B82" s="19" t="s">
        <v>9</v>
      </c>
      <c r="C82" s="15"/>
      <c r="D82" s="25"/>
      <c r="E82" s="15"/>
      <c r="F82" s="50"/>
      <c r="G82" s="31"/>
      <c r="H82" s="50"/>
      <c r="I82" s="50"/>
      <c r="J82" s="50"/>
      <c r="K82" s="50"/>
      <c r="L82" s="50"/>
      <c r="M82" s="50"/>
    </row>
    <row r="83" spans="1:13" s="2" customFormat="1" ht="22.5" customHeight="1" x14ac:dyDescent="0.25">
      <c r="A83" s="14"/>
      <c r="B83" s="20" t="s">
        <v>6</v>
      </c>
      <c r="C83" s="29"/>
      <c r="D83" s="26"/>
      <c r="E83" s="15"/>
      <c r="F83" s="51"/>
      <c r="G83" s="31"/>
      <c r="H83" s="51"/>
      <c r="I83" s="51"/>
      <c r="J83" s="51"/>
      <c r="K83" s="51"/>
      <c r="L83" s="51"/>
      <c r="M83" s="51"/>
    </row>
    <row r="84" spans="1:13" x14ac:dyDescent="0.25">
      <c r="F84" s="30"/>
    </row>
    <row r="85" spans="1:13" x14ac:dyDescent="0.25">
      <c r="B85" s="21" t="s">
        <v>24</v>
      </c>
      <c r="D85" s="35">
        <f>D86*7.6</f>
        <v>0</v>
      </c>
    </row>
    <row r="86" spans="1:13" x14ac:dyDescent="0.25">
      <c r="B86" s="21" t="s">
        <v>25</v>
      </c>
      <c r="D86" s="35">
        <f>COUNTIF($D72:$D83,$A$9)</f>
        <v>0</v>
      </c>
    </row>
    <row r="88" spans="1:13" ht="22.5" customHeight="1" x14ac:dyDescent="0.25">
      <c r="A88" s="36"/>
      <c r="B88" s="37">
        <f>B67+1</f>
        <v>42748</v>
      </c>
      <c r="C88" s="8"/>
      <c r="D88" s="84" t="str">
        <f>IFERROR(VLOOKUP(B88,Fériés!$B$3:$C$14,2,FALSE),"")</f>
        <v/>
      </c>
    </row>
    <row r="89" spans="1:13" ht="7.5" customHeight="1" x14ac:dyDescent="0.25">
      <c r="A89" s="36"/>
      <c r="B89" s="37"/>
      <c r="C89" s="8"/>
      <c r="D89" s="22"/>
    </row>
    <row r="90" spans="1:13" ht="22.5" customHeight="1" x14ac:dyDescent="0.25">
      <c r="A90" s="36"/>
      <c r="B90" s="89" t="s">
        <v>28</v>
      </c>
      <c r="C90" s="89"/>
      <c r="D90" s="89"/>
      <c r="F90" s="46"/>
      <c r="G90" s="47"/>
      <c r="H90" s="46"/>
      <c r="I90" s="46"/>
      <c r="J90" s="46"/>
      <c r="K90" s="46"/>
      <c r="L90" s="46"/>
      <c r="M90" s="46"/>
    </row>
    <row r="91" spans="1:13" ht="7.5" customHeight="1" x14ac:dyDescent="0.25">
      <c r="B91" s="10"/>
      <c r="C91" s="10"/>
      <c r="D91" s="10"/>
      <c r="F91" s="32"/>
      <c r="H91" s="32"/>
      <c r="I91" s="32"/>
      <c r="J91" s="32"/>
      <c r="K91" s="32"/>
      <c r="L91" s="32"/>
      <c r="M91" s="32"/>
    </row>
    <row r="92" spans="1:13" s="1" customFormat="1" ht="22.5" customHeight="1" x14ac:dyDescent="0.25">
      <c r="A92" s="12"/>
      <c r="B92" s="17" t="s">
        <v>0</v>
      </c>
      <c r="D92" s="23" t="s">
        <v>20</v>
      </c>
      <c r="E92" s="13"/>
      <c r="F92" s="41" t="s">
        <v>13</v>
      </c>
      <c r="G92" s="42"/>
      <c r="H92" s="41" t="s">
        <v>14</v>
      </c>
      <c r="I92" s="41" t="s">
        <v>15</v>
      </c>
      <c r="J92" s="41" t="s">
        <v>16</v>
      </c>
      <c r="K92" s="41" t="s">
        <v>17</v>
      </c>
      <c r="L92" s="41" t="s">
        <v>18</v>
      </c>
      <c r="M92" s="41" t="s">
        <v>19</v>
      </c>
    </row>
    <row r="93" spans="1:13" s="2" customFormat="1" ht="22.5" customHeight="1" x14ac:dyDescent="0.25">
      <c r="A93" s="14"/>
      <c r="B93" s="18" t="s">
        <v>8</v>
      </c>
      <c r="C93" s="27"/>
      <c r="D93" s="24"/>
      <c r="E93" s="15"/>
      <c r="F93" s="49"/>
      <c r="G93" s="31"/>
      <c r="H93" s="49"/>
      <c r="I93" s="49"/>
      <c r="J93" s="49"/>
      <c r="K93" s="49"/>
      <c r="L93" s="49"/>
      <c r="M93" s="49"/>
    </row>
    <row r="94" spans="1:13" s="2" customFormat="1" ht="22.5" customHeight="1" x14ac:dyDescent="0.25">
      <c r="A94" s="14"/>
      <c r="B94" s="19" t="s">
        <v>12</v>
      </c>
      <c r="C94" s="15"/>
      <c r="D94" s="25"/>
      <c r="E94" s="15"/>
      <c r="F94" s="50"/>
      <c r="G94" s="31"/>
      <c r="H94" s="50"/>
      <c r="I94" s="50"/>
      <c r="J94" s="50"/>
      <c r="K94" s="50"/>
      <c r="L94" s="50"/>
      <c r="M94" s="50"/>
    </row>
    <row r="95" spans="1:13" s="2" customFormat="1" ht="22.5" customHeight="1" x14ac:dyDescent="0.25">
      <c r="A95" s="14"/>
      <c r="B95" s="19" t="s">
        <v>3</v>
      </c>
      <c r="C95" s="15"/>
      <c r="D95" s="25"/>
      <c r="E95" s="15"/>
      <c r="F95" s="50"/>
      <c r="G95" s="31"/>
      <c r="H95" s="50"/>
      <c r="I95" s="50"/>
      <c r="J95" s="50"/>
      <c r="K95" s="50"/>
      <c r="L95" s="50"/>
      <c r="M95" s="50"/>
    </row>
    <row r="96" spans="1:13" s="2" customFormat="1" ht="22.5" customHeight="1" x14ac:dyDescent="0.25">
      <c r="A96" s="14"/>
      <c r="B96" s="19" t="s">
        <v>4</v>
      </c>
      <c r="C96" s="15"/>
      <c r="D96" s="25"/>
      <c r="E96" s="15"/>
      <c r="F96" s="50"/>
      <c r="G96" s="31"/>
      <c r="H96" s="50"/>
      <c r="I96" s="50"/>
      <c r="J96" s="50"/>
      <c r="K96" s="50"/>
      <c r="L96" s="50"/>
      <c r="M96" s="50"/>
    </row>
    <row r="97" spans="1:13" s="2" customFormat="1" ht="22.5" customHeight="1" x14ac:dyDescent="0.25">
      <c r="A97" s="14"/>
      <c r="B97" s="19" t="s">
        <v>7</v>
      </c>
      <c r="C97" s="15"/>
      <c r="D97" s="25"/>
      <c r="E97" s="15"/>
      <c r="F97" s="50"/>
      <c r="G97" s="31"/>
      <c r="H97" s="50"/>
      <c r="I97" s="50"/>
      <c r="J97" s="50"/>
      <c r="K97" s="50"/>
      <c r="L97" s="50"/>
      <c r="M97" s="50"/>
    </row>
    <row r="98" spans="1:13" s="2" customFormat="1" ht="22.5" customHeight="1" x14ac:dyDescent="0.25">
      <c r="A98" s="14"/>
      <c r="B98" s="19" t="s">
        <v>10</v>
      </c>
      <c r="C98" s="15"/>
      <c r="D98" s="25"/>
      <c r="E98" s="15"/>
      <c r="F98" s="50"/>
      <c r="G98" s="31"/>
      <c r="H98" s="50"/>
      <c r="I98" s="50"/>
      <c r="J98" s="50"/>
      <c r="K98" s="50"/>
      <c r="L98" s="50"/>
      <c r="M98" s="50"/>
    </row>
    <row r="99" spans="1:13" s="2" customFormat="1" ht="22.5" customHeight="1" x14ac:dyDescent="0.25">
      <c r="A99" s="14"/>
      <c r="B99" s="19" t="s">
        <v>5</v>
      </c>
      <c r="C99" s="15"/>
      <c r="D99" s="25"/>
      <c r="E99" s="15"/>
      <c r="F99" s="50"/>
      <c r="G99" s="31"/>
      <c r="H99" s="50"/>
      <c r="I99" s="50"/>
      <c r="J99" s="50"/>
      <c r="K99" s="50"/>
      <c r="L99" s="50"/>
      <c r="M99" s="50"/>
    </row>
    <row r="100" spans="1:13" s="2" customFormat="1" ht="22.5" customHeight="1" x14ac:dyDescent="0.25">
      <c r="A100" s="14"/>
      <c r="B100" s="19" t="s">
        <v>1</v>
      </c>
      <c r="C100" s="15"/>
      <c r="D100" s="25"/>
      <c r="E100" s="15"/>
      <c r="F100" s="50"/>
      <c r="G100" s="31"/>
      <c r="H100" s="50"/>
      <c r="I100" s="50"/>
      <c r="J100" s="50"/>
      <c r="K100" s="50"/>
      <c r="L100" s="50"/>
      <c r="M100" s="50"/>
    </row>
    <row r="101" spans="1:13" s="2" customFormat="1" ht="22.5" customHeight="1" x14ac:dyDescent="0.25">
      <c r="A101" s="14"/>
      <c r="B101" s="19" t="s">
        <v>2</v>
      </c>
      <c r="C101" s="15"/>
      <c r="D101" s="25"/>
      <c r="E101" s="15"/>
      <c r="F101" s="50"/>
      <c r="G101" s="31"/>
      <c r="H101" s="50"/>
      <c r="I101" s="50"/>
      <c r="J101" s="50"/>
      <c r="K101" s="50"/>
      <c r="L101" s="50"/>
      <c r="M101" s="50"/>
    </row>
    <row r="102" spans="1:13" s="2" customFormat="1" ht="22.5" customHeight="1" x14ac:dyDescent="0.25">
      <c r="A102" s="14"/>
      <c r="B102" s="19" t="s">
        <v>11</v>
      </c>
      <c r="C102" s="15"/>
      <c r="D102" s="25"/>
      <c r="E102" s="15"/>
      <c r="F102" s="50"/>
      <c r="G102" s="31"/>
      <c r="H102" s="50"/>
      <c r="I102" s="50"/>
      <c r="J102" s="50"/>
      <c r="K102" s="50"/>
      <c r="L102" s="50"/>
      <c r="M102" s="50"/>
    </row>
    <row r="103" spans="1:13" s="2" customFormat="1" ht="22.5" customHeight="1" x14ac:dyDescent="0.25">
      <c r="A103" s="14"/>
      <c r="B103" s="19" t="s">
        <v>9</v>
      </c>
      <c r="C103" s="15"/>
      <c r="D103" s="25"/>
      <c r="E103" s="15"/>
      <c r="F103" s="50"/>
      <c r="G103" s="31"/>
      <c r="H103" s="50"/>
      <c r="I103" s="50"/>
      <c r="J103" s="50"/>
      <c r="K103" s="50"/>
      <c r="L103" s="50"/>
      <c r="M103" s="50"/>
    </row>
    <row r="104" spans="1:13" s="2" customFormat="1" ht="22.5" customHeight="1" x14ac:dyDescent="0.25">
      <c r="A104" s="14"/>
      <c r="B104" s="20" t="s">
        <v>6</v>
      </c>
      <c r="C104" s="29"/>
      <c r="D104" s="26"/>
      <c r="E104" s="15"/>
      <c r="F104" s="51"/>
      <c r="G104" s="31"/>
      <c r="H104" s="51"/>
      <c r="I104" s="51"/>
      <c r="J104" s="51"/>
      <c r="K104" s="51"/>
      <c r="L104" s="51"/>
      <c r="M104" s="51"/>
    </row>
    <row r="105" spans="1:13" x14ac:dyDescent="0.25">
      <c r="F105" s="30"/>
    </row>
    <row r="106" spans="1:13" x14ac:dyDescent="0.25">
      <c r="B106" s="21" t="s">
        <v>24</v>
      </c>
      <c r="D106" s="35">
        <f>D107*7.6</f>
        <v>0</v>
      </c>
    </row>
    <row r="107" spans="1:13" x14ac:dyDescent="0.25">
      <c r="B107" s="21" t="s">
        <v>25</v>
      </c>
      <c r="D107" s="35">
        <f>COUNTIF($D93:$D104,$A$9)</f>
        <v>0</v>
      </c>
    </row>
    <row r="109" spans="1:13" ht="22.5" customHeight="1" x14ac:dyDescent="0.25">
      <c r="A109" s="36"/>
      <c r="B109" s="37">
        <f>B88+1</f>
        <v>42749</v>
      </c>
      <c r="C109" s="8"/>
      <c r="D109" s="84" t="str">
        <f>IFERROR(VLOOKUP(B109,Fériés!$B$3:$C$14,2,FALSE),"")</f>
        <v/>
      </c>
      <c r="F109"/>
      <c r="G109"/>
      <c r="H109"/>
      <c r="I109"/>
      <c r="J109"/>
      <c r="K109"/>
      <c r="L109"/>
      <c r="M109"/>
    </row>
    <row r="110" spans="1:13" ht="7.5" customHeight="1" x14ac:dyDescent="0.25">
      <c r="A110" s="36"/>
      <c r="B110" s="37"/>
      <c r="C110" s="8"/>
      <c r="D110" s="22"/>
      <c r="F110"/>
      <c r="G110"/>
      <c r="H110"/>
      <c r="I110"/>
      <c r="J110"/>
      <c r="K110"/>
      <c r="L110"/>
      <c r="M110"/>
    </row>
    <row r="111" spans="1:13" ht="22.5" customHeight="1" x14ac:dyDescent="0.25">
      <c r="A111" s="36"/>
      <c r="B111" s="43" t="s">
        <v>28</v>
      </c>
      <c r="C111" s="43"/>
      <c r="D111" s="43"/>
      <c r="F111"/>
      <c r="G111"/>
      <c r="H111"/>
      <c r="I111"/>
      <c r="J111"/>
      <c r="K111"/>
      <c r="L111"/>
      <c r="M111"/>
    </row>
    <row r="112" spans="1:13" ht="7.5" customHeight="1" x14ac:dyDescent="0.25">
      <c r="B112" s="10"/>
      <c r="C112" s="10"/>
      <c r="D112" s="10"/>
      <c r="F112"/>
      <c r="G112"/>
      <c r="H112"/>
      <c r="I112"/>
      <c r="J112"/>
      <c r="K112"/>
      <c r="L112"/>
      <c r="M112"/>
    </row>
    <row r="113" spans="1:13" s="1" customFormat="1" ht="22.5" customHeight="1" x14ac:dyDescent="0.25">
      <c r="A113" s="12"/>
      <c r="B113" s="17" t="s">
        <v>0</v>
      </c>
      <c r="D113" s="3" t="s">
        <v>20</v>
      </c>
      <c r="E113" s="13"/>
    </row>
    <row r="114" spans="1:13" s="2" customFormat="1" ht="22.5" customHeight="1" x14ac:dyDescent="0.25">
      <c r="A114" s="14"/>
      <c r="B114" s="18" t="s">
        <v>8</v>
      </c>
      <c r="C114" s="27"/>
      <c r="D114" s="6"/>
      <c r="E114" s="15"/>
    </row>
    <row r="115" spans="1:13" s="2" customFormat="1" ht="22.5" customHeight="1" x14ac:dyDescent="0.25">
      <c r="A115" s="14"/>
      <c r="B115" s="19" t="s">
        <v>12</v>
      </c>
      <c r="C115" s="15"/>
      <c r="D115" s="7"/>
      <c r="E115" s="15"/>
    </row>
    <row r="116" spans="1:13" s="2" customFormat="1" ht="22.5" customHeight="1" x14ac:dyDescent="0.25">
      <c r="A116" s="14"/>
      <c r="B116" s="19" t="s">
        <v>3</v>
      </c>
      <c r="C116" s="15"/>
      <c r="D116" s="7"/>
      <c r="E116" s="15"/>
    </row>
    <row r="117" spans="1:13" s="2" customFormat="1" ht="22.5" customHeight="1" x14ac:dyDescent="0.25">
      <c r="A117" s="14"/>
      <c r="B117" s="19" t="s">
        <v>4</v>
      </c>
      <c r="C117" s="15"/>
      <c r="D117" s="7"/>
      <c r="E117" s="15"/>
    </row>
    <row r="118" spans="1:13" s="2" customFormat="1" ht="22.5" customHeight="1" x14ac:dyDescent="0.25">
      <c r="A118" s="14"/>
      <c r="B118" s="19" t="s">
        <v>7</v>
      </c>
      <c r="C118" s="15"/>
      <c r="D118" s="7"/>
      <c r="E118" s="15"/>
    </row>
    <row r="119" spans="1:13" s="2" customFormat="1" ht="22.5" customHeight="1" x14ac:dyDescent="0.25">
      <c r="A119" s="14"/>
      <c r="B119" s="19" t="s">
        <v>10</v>
      </c>
      <c r="C119" s="15"/>
      <c r="D119" s="7"/>
      <c r="E119" s="15"/>
    </row>
    <row r="120" spans="1:13" s="2" customFormat="1" ht="22.5" customHeight="1" x14ac:dyDescent="0.25">
      <c r="A120" s="14"/>
      <c r="B120" s="19" t="s">
        <v>5</v>
      </c>
      <c r="C120" s="15"/>
      <c r="D120" s="7"/>
      <c r="E120" s="15"/>
    </row>
    <row r="121" spans="1:13" s="2" customFormat="1" ht="22.5" customHeight="1" x14ac:dyDescent="0.25">
      <c r="A121" s="14"/>
      <c r="B121" s="19" t="s">
        <v>1</v>
      </c>
      <c r="C121" s="15"/>
      <c r="D121" s="7"/>
      <c r="E121" s="15"/>
    </row>
    <row r="122" spans="1:13" s="2" customFormat="1" ht="22.5" customHeight="1" x14ac:dyDescent="0.25">
      <c r="A122" s="14"/>
      <c r="B122" s="19" t="s">
        <v>2</v>
      </c>
      <c r="C122" s="15"/>
      <c r="D122" s="7"/>
      <c r="E122" s="15"/>
    </row>
    <row r="123" spans="1:13" s="2" customFormat="1" ht="22.5" customHeight="1" x14ac:dyDescent="0.25">
      <c r="A123" s="14"/>
      <c r="B123" s="19" t="s">
        <v>11</v>
      </c>
      <c r="C123" s="15"/>
      <c r="D123" s="7"/>
      <c r="E123" s="15"/>
    </row>
    <row r="124" spans="1:13" s="2" customFormat="1" ht="22.5" customHeight="1" x14ac:dyDescent="0.25">
      <c r="A124" s="14"/>
      <c r="B124" s="19" t="s">
        <v>9</v>
      </c>
      <c r="C124" s="15"/>
      <c r="D124" s="7"/>
      <c r="E124" s="15"/>
    </row>
    <row r="125" spans="1:13" s="2" customFormat="1" ht="22.5" customHeight="1" x14ac:dyDescent="0.25">
      <c r="A125" s="14"/>
      <c r="B125" s="20" t="s">
        <v>6</v>
      </c>
      <c r="C125" s="29"/>
      <c r="D125" s="16"/>
      <c r="E125" s="15"/>
    </row>
    <row r="126" spans="1:13" x14ac:dyDescent="0.25">
      <c r="F126"/>
      <c r="G126"/>
      <c r="H126"/>
      <c r="I126"/>
      <c r="J126"/>
      <c r="K126"/>
      <c r="L126"/>
      <c r="M126"/>
    </row>
    <row r="127" spans="1:13" x14ac:dyDescent="0.25">
      <c r="B127" s="21" t="s">
        <v>24</v>
      </c>
      <c r="D127" s="35">
        <f>D128*7.6</f>
        <v>0</v>
      </c>
      <c r="F127"/>
      <c r="G127"/>
      <c r="H127"/>
      <c r="I127"/>
      <c r="J127"/>
      <c r="K127"/>
      <c r="L127"/>
      <c r="M127"/>
    </row>
    <row r="128" spans="1:13" x14ac:dyDescent="0.25">
      <c r="B128" s="21" t="s">
        <v>25</v>
      </c>
      <c r="D128" s="35">
        <f>COUNTIF($D114:$D125,$A$9)</f>
        <v>0</v>
      </c>
      <c r="F128"/>
      <c r="G128"/>
      <c r="H128"/>
      <c r="I128"/>
      <c r="J128"/>
      <c r="K128"/>
      <c r="L128"/>
      <c r="M128"/>
    </row>
    <row r="129" spans="6:13" x14ac:dyDescent="0.25">
      <c r="F129"/>
      <c r="G129"/>
      <c r="H129"/>
      <c r="I129"/>
      <c r="J129"/>
      <c r="K129"/>
      <c r="L129"/>
      <c r="M129"/>
    </row>
    <row r="130" spans="6:13" x14ac:dyDescent="0.25">
      <c r="F130"/>
      <c r="G130"/>
      <c r="H130"/>
      <c r="I130"/>
      <c r="J130"/>
      <c r="K130"/>
      <c r="L130"/>
      <c r="M130"/>
    </row>
  </sheetData>
  <sortState ref="B3:B14">
    <sortCondition ref="B3"/>
  </sortState>
  <mergeCells count="8">
    <mergeCell ref="B69:D69"/>
    <mergeCell ref="B90:D90"/>
    <mergeCell ref="B2:D2"/>
    <mergeCell ref="E2:G2"/>
    <mergeCell ref="K2:M2"/>
    <mergeCell ref="B6:D6"/>
    <mergeCell ref="B27:D27"/>
    <mergeCell ref="B48:D48"/>
  </mergeCells>
  <dataValidations count="1">
    <dataValidation type="list" allowBlank="1" showInputMessage="1" showErrorMessage="1" sqref="D9:D20 D93:D104 D30:D41 D51:D62 D72:D83">
      <formula1>$A$9:$A$11</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2:M130"/>
  <sheetViews>
    <sheetView showGridLines="0" workbookViewId="0">
      <selection activeCell="D4" sqref="D4"/>
    </sheetView>
  </sheetViews>
  <sheetFormatPr baseColWidth="10" defaultRowHeight="15" x14ac:dyDescent="0.25"/>
  <cols>
    <col min="1" max="1" width="11.42578125" style="5"/>
    <col min="2" max="2" width="25.42578125" bestFit="1" customWidth="1"/>
    <col min="3" max="3" width="1.42578125" customWidth="1"/>
    <col min="4" max="4" width="24.140625" customWidth="1"/>
    <col min="5" max="5" width="2.85546875" style="8" customWidth="1"/>
    <col min="6" max="6" width="11.42578125" style="40"/>
    <col min="7" max="7" width="2.85546875" style="31" customWidth="1"/>
    <col min="8" max="13" width="11.42578125" style="40"/>
  </cols>
  <sheetData>
    <row r="2" spans="1:13" s="2" customFormat="1" ht="26.25" customHeight="1" x14ac:dyDescent="0.25">
      <c r="A2" s="14"/>
      <c r="B2" s="90" t="s">
        <v>26</v>
      </c>
      <c r="C2" s="91"/>
      <c r="D2" s="91"/>
      <c r="E2" s="92">
        <f>B4</f>
        <v>42751</v>
      </c>
      <c r="F2" s="92"/>
      <c r="G2" s="92"/>
      <c r="H2" s="38" t="s">
        <v>27</v>
      </c>
      <c r="I2" s="39">
        <f>E2+6</f>
        <v>42757</v>
      </c>
      <c r="J2" s="38"/>
      <c r="K2" s="93">
        <f>WEEKNUM($B$4)</f>
        <v>3</v>
      </c>
      <c r="L2" s="93"/>
      <c r="M2" s="94"/>
    </row>
    <row r="3" spans="1:13" x14ac:dyDescent="0.25">
      <c r="B3" s="8"/>
      <c r="C3" s="8"/>
      <c r="D3" s="8"/>
    </row>
    <row r="4" spans="1:13" ht="22.5" customHeight="1" x14ac:dyDescent="0.25">
      <c r="A4" s="36"/>
      <c r="B4" s="37">
        <f>'S1'!B4+7</f>
        <v>42751</v>
      </c>
      <c r="C4" s="8"/>
      <c r="D4" s="84" t="str">
        <f>IFERROR(VLOOKUP(B4,Fériés!$B$3:$C$14,2,FALSE),"")</f>
        <v/>
      </c>
    </row>
    <row r="5" spans="1:13" ht="7.5" customHeight="1" x14ac:dyDescent="0.25">
      <c r="A5" s="36"/>
      <c r="B5" s="37"/>
      <c r="C5" s="8"/>
      <c r="D5" s="22"/>
    </row>
    <row r="6" spans="1:13" s="48" customFormat="1" ht="22.5" customHeight="1" x14ac:dyDescent="0.25">
      <c r="A6" s="44"/>
      <c r="B6" s="89" t="s">
        <v>28</v>
      </c>
      <c r="C6" s="89"/>
      <c r="D6" s="89"/>
      <c r="E6" s="45"/>
      <c r="F6" s="46"/>
      <c r="G6" s="47"/>
      <c r="H6" s="46"/>
      <c r="I6" s="46"/>
      <c r="J6" s="46"/>
      <c r="K6" s="46"/>
      <c r="L6" s="46"/>
      <c r="M6" s="46"/>
    </row>
    <row r="7" spans="1:13" ht="7.5" customHeight="1" x14ac:dyDescent="0.25">
      <c r="B7" s="10"/>
      <c r="C7" s="10"/>
      <c r="D7" s="10"/>
      <c r="F7" s="32"/>
      <c r="H7" s="32"/>
      <c r="I7" s="32"/>
      <c r="J7" s="32"/>
      <c r="K7" s="32"/>
      <c r="L7" s="32"/>
      <c r="M7" s="32"/>
    </row>
    <row r="8" spans="1:13" s="1" customFormat="1" ht="22.5" customHeight="1" x14ac:dyDescent="0.25">
      <c r="A8" s="12"/>
      <c r="B8" s="17" t="s">
        <v>0</v>
      </c>
      <c r="D8" s="23" t="s">
        <v>20</v>
      </c>
      <c r="E8" s="13"/>
      <c r="F8" s="41" t="s">
        <v>13</v>
      </c>
      <c r="G8" s="42"/>
      <c r="H8" s="41" t="s">
        <v>14</v>
      </c>
      <c r="I8" s="41" t="s">
        <v>15</v>
      </c>
      <c r="J8" s="41" t="s">
        <v>16</v>
      </c>
      <c r="K8" s="41" t="s">
        <v>17</v>
      </c>
      <c r="L8" s="41" t="s">
        <v>18</v>
      </c>
      <c r="M8" s="41" t="s">
        <v>19</v>
      </c>
    </row>
    <row r="9" spans="1:13" s="2" customFormat="1" ht="22.5" customHeight="1" x14ac:dyDescent="0.25">
      <c r="A9" s="14" t="s">
        <v>21</v>
      </c>
      <c r="B9" s="18" t="s">
        <v>8</v>
      </c>
      <c r="C9" s="27"/>
      <c r="D9" s="24"/>
      <c r="E9" s="15"/>
      <c r="F9" s="49"/>
      <c r="G9" s="31"/>
      <c r="H9" s="49"/>
      <c r="I9" s="49"/>
      <c r="J9" s="49"/>
      <c r="K9" s="49"/>
      <c r="L9" s="49"/>
      <c r="M9" s="49"/>
    </row>
    <row r="10" spans="1:13" s="2" customFormat="1" ht="22.5" customHeight="1" x14ac:dyDescent="0.25">
      <c r="A10" s="14" t="s">
        <v>22</v>
      </c>
      <c r="B10" s="19" t="s">
        <v>12</v>
      </c>
      <c r="C10" s="15"/>
      <c r="D10" s="25"/>
      <c r="E10" s="15"/>
      <c r="F10" s="50"/>
      <c r="G10" s="31"/>
      <c r="H10" s="50"/>
      <c r="I10" s="50"/>
      <c r="J10" s="50"/>
      <c r="K10" s="50"/>
      <c r="L10" s="50"/>
      <c r="M10" s="50"/>
    </row>
    <row r="11" spans="1:13" s="2" customFormat="1" ht="22.5" customHeight="1" x14ac:dyDescent="0.25">
      <c r="A11" s="14" t="s">
        <v>23</v>
      </c>
      <c r="B11" s="19" t="s">
        <v>3</v>
      </c>
      <c r="C11" s="15"/>
      <c r="D11" s="25"/>
      <c r="E11" s="15"/>
      <c r="F11" s="50"/>
      <c r="G11" s="31"/>
      <c r="H11" s="50"/>
      <c r="I11" s="50"/>
      <c r="J11" s="50"/>
      <c r="K11" s="50"/>
      <c r="L11" s="50"/>
      <c r="M11" s="50"/>
    </row>
    <row r="12" spans="1:13" s="2" customFormat="1" ht="22.5" customHeight="1" x14ac:dyDescent="0.25">
      <c r="A12" s="14"/>
      <c r="B12" s="19" t="s">
        <v>4</v>
      </c>
      <c r="C12" s="15"/>
      <c r="D12" s="25"/>
      <c r="E12" s="15"/>
      <c r="F12" s="50"/>
      <c r="G12" s="31"/>
      <c r="H12" s="50"/>
      <c r="I12" s="50"/>
      <c r="J12" s="50"/>
      <c r="K12" s="50"/>
      <c r="L12" s="50"/>
      <c r="M12" s="50"/>
    </row>
    <row r="13" spans="1:13" s="2" customFormat="1" ht="22.5" customHeight="1" x14ac:dyDescent="0.25">
      <c r="A13" s="14"/>
      <c r="B13" s="19" t="s">
        <v>7</v>
      </c>
      <c r="C13" s="15"/>
      <c r="D13" s="25"/>
      <c r="E13" s="15"/>
      <c r="F13" s="50"/>
      <c r="G13" s="31"/>
      <c r="H13" s="50"/>
      <c r="I13" s="50"/>
      <c r="J13" s="50"/>
      <c r="K13" s="50"/>
      <c r="L13" s="50"/>
      <c r="M13" s="50"/>
    </row>
    <row r="14" spans="1:13" s="2" customFormat="1" ht="22.5" customHeight="1" x14ac:dyDescent="0.25">
      <c r="A14" s="14"/>
      <c r="B14" s="19" t="s">
        <v>10</v>
      </c>
      <c r="C14" s="15"/>
      <c r="D14" s="25"/>
      <c r="E14" s="15"/>
      <c r="F14" s="50"/>
      <c r="G14" s="31"/>
      <c r="H14" s="50"/>
      <c r="I14" s="50"/>
      <c r="J14" s="50"/>
      <c r="K14" s="50"/>
      <c r="L14" s="50"/>
      <c r="M14" s="50"/>
    </row>
    <row r="15" spans="1:13" s="2" customFormat="1" ht="22.5" customHeight="1" x14ac:dyDescent="0.25">
      <c r="A15" s="14"/>
      <c r="B15" s="19" t="s">
        <v>5</v>
      </c>
      <c r="C15" s="15"/>
      <c r="D15" s="25"/>
      <c r="E15" s="15"/>
      <c r="F15" s="50"/>
      <c r="G15" s="31"/>
      <c r="H15" s="50"/>
      <c r="I15" s="50"/>
      <c r="J15" s="50"/>
      <c r="K15" s="50"/>
      <c r="L15" s="50"/>
      <c r="M15" s="50"/>
    </row>
    <row r="16" spans="1:13" s="2" customFormat="1" ht="22.5" customHeight="1" x14ac:dyDescent="0.25">
      <c r="A16" s="14"/>
      <c r="B16" s="19" t="s">
        <v>1</v>
      </c>
      <c r="C16" s="15"/>
      <c r="D16" s="25"/>
      <c r="E16" s="15"/>
      <c r="F16" s="50"/>
      <c r="G16" s="31"/>
      <c r="H16" s="50"/>
      <c r="I16" s="50"/>
      <c r="J16" s="50"/>
      <c r="K16" s="50"/>
      <c r="L16" s="50"/>
      <c r="M16" s="50"/>
    </row>
    <row r="17" spans="1:13" s="2" customFormat="1" ht="22.5" customHeight="1" x14ac:dyDescent="0.25">
      <c r="A17" s="14"/>
      <c r="B17" s="19" t="s">
        <v>2</v>
      </c>
      <c r="C17" s="15"/>
      <c r="D17" s="25"/>
      <c r="E17" s="15"/>
      <c r="F17" s="50"/>
      <c r="G17" s="31"/>
      <c r="H17" s="50"/>
      <c r="I17" s="50"/>
      <c r="J17" s="50"/>
      <c r="K17" s="50"/>
      <c r="L17" s="50"/>
      <c r="M17" s="50"/>
    </row>
    <row r="18" spans="1:13" s="2" customFormat="1" ht="22.5" customHeight="1" x14ac:dyDescent="0.25">
      <c r="A18" s="14"/>
      <c r="B18" s="19" t="s">
        <v>11</v>
      </c>
      <c r="C18" s="15"/>
      <c r="D18" s="25"/>
      <c r="E18" s="15"/>
      <c r="F18" s="50"/>
      <c r="G18" s="31"/>
      <c r="H18" s="50"/>
      <c r="I18" s="50"/>
      <c r="J18" s="50"/>
      <c r="K18" s="50"/>
      <c r="L18" s="50"/>
      <c r="M18" s="50"/>
    </row>
    <row r="19" spans="1:13" s="2" customFormat="1" ht="22.5" customHeight="1" x14ac:dyDescent="0.25">
      <c r="A19" s="14"/>
      <c r="B19" s="19" t="s">
        <v>9</v>
      </c>
      <c r="C19" s="15"/>
      <c r="D19" s="25"/>
      <c r="E19" s="15"/>
      <c r="F19" s="50"/>
      <c r="G19" s="31"/>
      <c r="H19" s="50"/>
      <c r="I19" s="50"/>
      <c r="J19" s="50"/>
      <c r="K19" s="50"/>
      <c r="L19" s="50"/>
      <c r="M19" s="50"/>
    </row>
    <row r="20" spans="1:13" s="2" customFormat="1" ht="22.5" customHeight="1" x14ac:dyDescent="0.25">
      <c r="A20" s="14"/>
      <c r="B20" s="20" t="s">
        <v>6</v>
      </c>
      <c r="C20" s="29"/>
      <c r="D20" s="26"/>
      <c r="E20" s="15"/>
      <c r="F20" s="51"/>
      <c r="G20" s="31"/>
      <c r="H20" s="51"/>
      <c r="I20" s="51"/>
      <c r="J20" s="51"/>
      <c r="K20" s="51"/>
      <c r="L20" s="51"/>
      <c r="M20" s="51"/>
    </row>
    <row r="21" spans="1:13" x14ac:dyDescent="0.25">
      <c r="F21" s="30"/>
    </row>
    <row r="22" spans="1:13" x14ac:dyDescent="0.25">
      <c r="B22" s="21" t="s">
        <v>24</v>
      </c>
      <c r="D22" s="35">
        <f>D23*7.6</f>
        <v>0</v>
      </c>
    </row>
    <row r="23" spans="1:13" x14ac:dyDescent="0.25">
      <c r="B23" s="21" t="s">
        <v>25</v>
      </c>
      <c r="D23" s="35">
        <f>COUNTIF($D9:$D20,$A$9)</f>
        <v>0</v>
      </c>
    </row>
    <row r="25" spans="1:13" ht="22.5" customHeight="1" x14ac:dyDescent="0.25">
      <c r="A25" s="36"/>
      <c r="B25" s="37">
        <f>B4+1</f>
        <v>42752</v>
      </c>
      <c r="C25" s="8"/>
      <c r="D25" s="84" t="str">
        <f>IFERROR(VLOOKUP(B25,Fériés!$B$3:$C$14,2,FALSE),"")</f>
        <v/>
      </c>
    </row>
    <row r="26" spans="1:13" ht="7.5" customHeight="1" x14ac:dyDescent="0.25">
      <c r="A26" s="36"/>
      <c r="B26" s="37"/>
      <c r="C26" s="8"/>
      <c r="D26" s="22"/>
    </row>
    <row r="27" spans="1:13" ht="22.5" customHeight="1" x14ac:dyDescent="0.25">
      <c r="A27" s="36"/>
      <c r="B27" s="89" t="s">
        <v>28</v>
      </c>
      <c r="C27" s="89"/>
      <c r="D27" s="89"/>
      <c r="F27" s="46"/>
      <c r="G27" s="47"/>
      <c r="H27" s="46"/>
      <c r="I27" s="46"/>
      <c r="J27" s="46"/>
      <c r="K27" s="46"/>
      <c r="L27" s="46"/>
      <c r="M27" s="46"/>
    </row>
    <row r="28" spans="1:13" ht="7.5" customHeight="1" x14ac:dyDescent="0.25">
      <c r="B28" s="10"/>
      <c r="C28" s="10"/>
      <c r="D28" s="10"/>
      <c r="F28" s="32"/>
      <c r="H28" s="32"/>
      <c r="I28" s="32"/>
      <c r="J28" s="32"/>
      <c r="K28" s="32"/>
      <c r="L28" s="32"/>
      <c r="M28" s="32"/>
    </row>
    <row r="29" spans="1:13" s="1" customFormat="1" ht="22.5" customHeight="1" x14ac:dyDescent="0.25">
      <c r="A29" s="12"/>
      <c r="B29" s="17" t="s">
        <v>0</v>
      </c>
      <c r="D29" s="23" t="s">
        <v>20</v>
      </c>
      <c r="E29" s="13"/>
      <c r="F29" s="41" t="s">
        <v>13</v>
      </c>
      <c r="G29" s="42"/>
      <c r="H29" s="41" t="s">
        <v>14</v>
      </c>
      <c r="I29" s="41" t="s">
        <v>15</v>
      </c>
      <c r="J29" s="41" t="s">
        <v>16</v>
      </c>
      <c r="K29" s="41" t="s">
        <v>17</v>
      </c>
      <c r="L29" s="41" t="s">
        <v>18</v>
      </c>
      <c r="M29" s="41" t="s">
        <v>19</v>
      </c>
    </row>
    <row r="30" spans="1:13" s="2" customFormat="1" ht="22.5" customHeight="1" x14ac:dyDescent="0.25">
      <c r="A30" s="14"/>
      <c r="B30" s="18" t="s">
        <v>8</v>
      </c>
      <c r="C30" s="27"/>
      <c r="D30" s="24"/>
      <c r="E30" s="15"/>
      <c r="F30" s="49"/>
      <c r="G30" s="31"/>
      <c r="H30" s="49"/>
      <c r="I30" s="49"/>
      <c r="J30" s="49"/>
      <c r="K30" s="49"/>
      <c r="L30" s="49"/>
      <c r="M30" s="49"/>
    </row>
    <row r="31" spans="1:13" s="2" customFormat="1" ht="22.5" customHeight="1" x14ac:dyDescent="0.25">
      <c r="A31" s="14"/>
      <c r="B31" s="19" t="s">
        <v>12</v>
      </c>
      <c r="C31" s="15"/>
      <c r="D31" s="25"/>
      <c r="E31" s="15"/>
      <c r="F31" s="50"/>
      <c r="G31" s="31"/>
      <c r="H31" s="50"/>
      <c r="I31" s="50"/>
      <c r="J31" s="50"/>
      <c r="K31" s="50"/>
      <c r="L31" s="50"/>
      <c r="M31" s="50"/>
    </row>
    <row r="32" spans="1:13" s="2" customFormat="1" ht="22.5" customHeight="1" x14ac:dyDescent="0.25">
      <c r="A32" s="14"/>
      <c r="B32" s="19" t="s">
        <v>3</v>
      </c>
      <c r="C32" s="15"/>
      <c r="D32" s="25"/>
      <c r="E32" s="15"/>
      <c r="F32" s="50"/>
      <c r="G32" s="31"/>
      <c r="H32" s="50"/>
      <c r="I32" s="50"/>
      <c r="J32" s="50"/>
      <c r="K32" s="50"/>
      <c r="L32" s="50"/>
      <c r="M32" s="50"/>
    </row>
    <row r="33" spans="1:13" s="2" customFormat="1" ht="22.5" customHeight="1" x14ac:dyDescent="0.25">
      <c r="A33" s="14"/>
      <c r="B33" s="19" t="s">
        <v>4</v>
      </c>
      <c r="C33" s="15"/>
      <c r="D33" s="25"/>
      <c r="E33" s="15"/>
      <c r="F33" s="50"/>
      <c r="G33" s="31"/>
      <c r="H33" s="50"/>
      <c r="I33" s="50"/>
      <c r="J33" s="50"/>
      <c r="K33" s="50"/>
      <c r="L33" s="50"/>
      <c r="M33" s="50"/>
    </row>
    <row r="34" spans="1:13" s="2" customFormat="1" ht="22.5" customHeight="1" x14ac:dyDescent="0.25">
      <c r="A34" s="14"/>
      <c r="B34" s="19" t="s">
        <v>7</v>
      </c>
      <c r="C34" s="15"/>
      <c r="D34" s="25"/>
      <c r="E34" s="15"/>
      <c r="F34" s="50"/>
      <c r="G34" s="31"/>
      <c r="H34" s="50"/>
      <c r="I34" s="50"/>
      <c r="J34" s="50"/>
      <c r="K34" s="50"/>
      <c r="L34" s="50"/>
      <c r="M34" s="50"/>
    </row>
    <row r="35" spans="1:13" s="2" customFormat="1" ht="22.5" customHeight="1" x14ac:dyDescent="0.25">
      <c r="A35" s="14"/>
      <c r="B35" s="19" t="s">
        <v>10</v>
      </c>
      <c r="C35" s="15"/>
      <c r="D35" s="25"/>
      <c r="E35" s="15"/>
      <c r="F35" s="50"/>
      <c r="G35" s="31"/>
      <c r="H35" s="50"/>
      <c r="I35" s="50"/>
      <c r="J35" s="50"/>
      <c r="K35" s="50"/>
      <c r="L35" s="50"/>
      <c r="M35" s="50"/>
    </row>
    <row r="36" spans="1:13" s="2" customFormat="1" ht="22.5" customHeight="1" x14ac:dyDescent="0.25">
      <c r="A36" s="14"/>
      <c r="B36" s="19" t="s">
        <v>5</v>
      </c>
      <c r="C36" s="15"/>
      <c r="D36" s="25"/>
      <c r="E36" s="15"/>
      <c r="F36" s="50"/>
      <c r="G36" s="31"/>
      <c r="H36" s="50"/>
      <c r="I36" s="50"/>
      <c r="J36" s="50"/>
      <c r="K36" s="50"/>
      <c r="L36" s="50"/>
      <c r="M36" s="50"/>
    </row>
    <row r="37" spans="1:13" s="2" customFormat="1" ht="22.5" customHeight="1" x14ac:dyDescent="0.25">
      <c r="A37" s="14"/>
      <c r="B37" s="19" t="s">
        <v>1</v>
      </c>
      <c r="C37" s="15"/>
      <c r="D37" s="25"/>
      <c r="E37" s="15"/>
      <c r="F37" s="50"/>
      <c r="G37" s="31"/>
      <c r="H37" s="50"/>
      <c r="I37" s="50"/>
      <c r="J37" s="50"/>
      <c r="K37" s="50"/>
      <c r="L37" s="50"/>
      <c r="M37" s="50"/>
    </row>
    <row r="38" spans="1:13" s="2" customFormat="1" ht="22.5" customHeight="1" x14ac:dyDescent="0.25">
      <c r="A38" s="14"/>
      <c r="B38" s="19" t="s">
        <v>2</v>
      </c>
      <c r="C38" s="15"/>
      <c r="D38" s="25"/>
      <c r="E38" s="15"/>
      <c r="F38" s="50"/>
      <c r="G38" s="31"/>
      <c r="H38" s="50"/>
      <c r="I38" s="50"/>
      <c r="J38" s="50"/>
      <c r="K38" s="50"/>
      <c r="L38" s="50"/>
      <c r="M38" s="50"/>
    </row>
    <row r="39" spans="1:13" s="2" customFormat="1" ht="22.5" customHeight="1" x14ac:dyDescent="0.25">
      <c r="A39" s="14"/>
      <c r="B39" s="19" t="s">
        <v>11</v>
      </c>
      <c r="C39" s="15"/>
      <c r="D39" s="25"/>
      <c r="E39" s="15"/>
      <c r="F39" s="50"/>
      <c r="G39" s="31"/>
      <c r="H39" s="50"/>
      <c r="I39" s="50"/>
      <c r="J39" s="50"/>
      <c r="K39" s="50"/>
      <c r="L39" s="50"/>
      <c r="M39" s="50"/>
    </row>
    <row r="40" spans="1:13" s="2" customFormat="1" ht="22.5" customHeight="1" x14ac:dyDescent="0.25">
      <c r="A40" s="14"/>
      <c r="B40" s="19" t="s">
        <v>9</v>
      </c>
      <c r="C40" s="15"/>
      <c r="D40" s="25"/>
      <c r="E40" s="15"/>
      <c r="F40" s="50"/>
      <c r="G40" s="31"/>
      <c r="H40" s="50"/>
      <c r="I40" s="50"/>
      <c r="J40" s="50"/>
      <c r="K40" s="50"/>
      <c r="L40" s="50"/>
      <c r="M40" s="50"/>
    </row>
    <row r="41" spans="1:13" s="2" customFormat="1" ht="22.5" customHeight="1" x14ac:dyDescent="0.25">
      <c r="A41" s="14"/>
      <c r="B41" s="20" t="s">
        <v>6</v>
      </c>
      <c r="C41" s="29"/>
      <c r="D41" s="26"/>
      <c r="E41" s="15"/>
      <c r="F41" s="51"/>
      <c r="G41" s="31"/>
      <c r="H41" s="51"/>
      <c r="I41" s="51"/>
      <c r="J41" s="51"/>
      <c r="K41" s="51"/>
      <c r="L41" s="51"/>
      <c r="M41" s="51"/>
    </row>
    <row r="42" spans="1:13" x14ac:dyDescent="0.25">
      <c r="F42" s="30"/>
    </row>
    <row r="43" spans="1:13" x14ac:dyDescent="0.25">
      <c r="B43" s="21" t="s">
        <v>24</v>
      </c>
      <c r="D43" s="35">
        <f>D44*7.6</f>
        <v>0</v>
      </c>
    </row>
    <row r="44" spans="1:13" x14ac:dyDescent="0.25">
      <c r="B44" s="21" t="s">
        <v>25</v>
      </c>
      <c r="D44" s="35">
        <f>COUNTIF($D30:$D41,$A$9)</f>
        <v>0</v>
      </c>
    </row>
    <row r="46" spans="1:13" ht="22.5" customHeight="1" x14ac:dyDescent="0.25">
      <c r="A46" s="36"/>
      <c r="B46" s="37">
        <f>B25+1</f>
        <v>42753</v>
      </c>
      <c r="C46" s="8"/>
      <c r="D46" s="84" t="str">
        <f>IFERROR(VLOOKUP(B46,Fériés!$B$3:$C$14,2,FALSE),"")</f>
        <v/>
      </c>
    </row>
    <row r="47" spans="1:13" ht="7.5" customHeight="1" x14ac:dyDescent="0.25">
      <c r="A47" s="36"/>
      <c r="B47" s="37"/>
      <c r="C47" s="8"/>
      <c r="D47" s="22"/>
    </row>
    <row r="48" spans="1:13" ht="22.5" customHeight="1" x14ac:dyDescent="0.25">
      <c r="A48" s="36"/>
      <c r="B48" s="89" t="s">
        <v>28</v>
      </c>
      <c r="C48" s="89"/>
      <c r="D48" s="89"/>
      <c r="F48" s="46"/>
      <c r="G48" s="47"/>
      <c r="H48" s="46"/>
      <c r="I48" s="46"/>
      <c r="J48" s="46"/>
      <c r="K48" s="46"/>
      <c r="L48" s="46"/>
      <c r="M48" s="46"/>
    </row>
    <row r="49" spans="1:13" ht="7.5" customHeight="1" x14ac:dyDescent="0.25">
      <c r="B49" s="10"/>
      <c r="C49" s="10"/>
      <c r="D49" s="10"/>
      <c r="F49" s="32"/>
      <c r="H49" s="32"/>
      <c r="I49" s="32"/>
      <c r="J49" s="32"/>
      <c r="K49" s="32"/>
      <c r="L49" s="32"/>
      <c r="M49" s="32"/>
    </row>
    <row r="50" spans="1:13" s="1" customFormat="1" ht="22.5" customHeight="1" x14ac:dyDescent="0.25">
      <c r="A50" s="12"/>
      <c r="B50" s="17" t="s">
        <v>0</v>
      </c>
      <c r="D50" s="23" t="s">
        <v>20</v>
      </c>
      <c r="E50" s="13"/>
      <c r="F50" s="41" t="s">
        <v>13</v>
      </c>
      <c r="G50" s="42"/>
      <c r="H50" s="41" t="s">
        <v>14</v>
      </c>
      <c r="I50" s="41" t="s">
        <v>15</v>
      </c>
      <c r="J50" s="41" t="s">
        <v>16</v>
      </c>
      <c r="K50" s="41" t="s">
        <v>17</v>
      </c>
      <c r="L50" s="41" t="s">
        <v>18</v>
      </c>
      <c r="M50" s="41" t="s">
        <v>19</v>
      </c>
    </row>
    <row r="51" spans="1:13" s="2" customFormat="1" ht="22.5" customHeight="1" x14ac:dyDescent="0.25">
      <c r="A51" s="14"/>
      <c r="B51" s="18" t="s">
        <v>8</v>
      </c>
      <c r="C51" s="27"/>
      <c r="D51" s="24"/>
      <c r="E51" s="15"/>
      <c r="F51" s="49"/>
      <c r="G51" s="31"/>
      <c r="H51" s="49"/>
      <c r="I51" s="49"/>
      <c r="J51" s="49"/>
      <c r="K51" s="49"/>
      <c r="L51" s="49"/>
      <c r="M51" s="49"/>
    </row>
    <row r="52" spans="1:13" s="2" customFormat="1" ht="22.5" customHeight="1" x14ac:dyDescent="0.25">
      <c r="A52" s="14"/>
      <c r="B52" s="19" t="s">
        <v>12</v>
      </c>
      <c r="C52" s="15"/>
      <c r="D52" s="25"/>
      <c r="E52" s="15"/>
      <c r="F52" s="50"/>
      <c r="G52" s="31"/>
      <c r="H52" s="50"/>
      <c r="I52" s="50"/>
      <c r="J52" s="50"/>
      <c r="K52" s="50"/>
      <c r="L52" s="50"/>
      <c r="M52" s="50"/>
    </row>
    <row r="53" spans="1:13" s="2" customFormat="1" ht="22.5" customHeight="1" x14ac:dyDescent="0.25">
      <c r="A53" s="14"/>
      <c r="B53" s="19" t="s">
        <v>3</v>
      </c>
      <c r="C53" s="15"/>
      <c r="D53" s="25"/>
      <c r="E53" s="15"/>
      <c r="F53" s="50"/>
      <c r="G53" s="31"/>
      <c r="H53" s="50"/>
      <c r="I53" s="50"/>
      <c r="J53" s="50"/>
      <c r="K53" s="50"/>
      <c r="L53" s="50"/>
      <c r="M53" s="50"/>
    </row>
    <row r="54" spans="1:13" s="2" customFormat="1" ht="22.5" customHeight="1" x14ac:dyDescent="0.25">
      <c r="A54" s="14"/>
      <c r="B54" s="19" t="s">
        <v>4</v>
      </c>
      <c r="C54" s="15"/>
      <c r="D54" s="25"/>
      <c r="E54" s="15"/>
      <c r="F54" s="50"/>
      <c r="G54" s="31"/>
      <c r="H54" s="50"/>
      <c r="I54" s="50"/>
      <c r="J54" s="50"/>
      <c r="K54" s="50"/>
      <c r="L54" s="50"/>
      <c r="M54" s="50"/>
    </row>
    <row r="55" spans="1:13" s="2" customFormat="1" ht="22.5" customHeight="1" x14ac:dyDescent="0.25">
      <c r="A55" s="14"/>
      <c r="B55" s="19" t="s">
        <v>7</v>
      </c>
      <c r="C55" s="15"/>
      <c r="D55" s="25"/>
      <c r="E55" s="15"/>
      <c r="F55" s="50"/>
      <c r="G55" s="31"/>
      <c r="H55" s="50"/>
      <c r="I55" s="50"/>
      <c r="J55" s="50"/>
      <c r="K55" s="50"/>
      <c r="L55" s="50"/>
      <c r="M55" s="50"/>
    </row>
    <row r="56" spans="1:13" s="2" customFormat="1" ht="22.5" customHeight="1" x14ac:dyDescent="0.25">
      <c r="A56" s="14"/>
      <c r="B56" s="19" t="s">
        <v>10</v>
      </c>
      <c r="C56" s="15"/>
      <c r="D56" s="25"/>
      <c r="E56" s="15"/>
      <c r="F56" s="50"/>
      <c r="G56" s="31"/>
      <c r="H56" s="50"/>
      <c r="I56" s="50"/>
      <c r="J56" s="50"/>
      <c r="K56" s="50"/>
      <c r="L56" s="50"/>
      <c r="M56" s="50"/>
    </row>
    <row r="57" spans="1:13" s="2" customFormat="1" ht="22.5" customHeight="1" x14ac:dyDescent="0.25">
      <c r="A57" s="14"/>
      <c r="B57" s="19" t="s">
        <v>5</v>
      </c>
      <c r="C57" s="15"/>
      <c r="D57" s="25"/>
      <c r="E57" s="15"/>
      <c r="F57" s="50"/>
      <c r="G57" s="31"/>
      <c r="H57" s="50"/>
      <c r="I57" s="50"/>
      <c r="J57" s="50"/>
      <c r="K57" s="50"/>
      <c r="L57" s="50"/>
      <c r="M57" s="50"/>
    </row>
    <row r="58" spans="1:13" s="2" customFormat="1" ht="22.5" customHeight="1" x14ac:dyDescent="0.25">
      <c r="A58" s="14"/>
      <c r="B58" s="19" t="s">
        <v>1</v>
      </c>
      <c r="C58" s="15"/>
      <c r="D58" s="25"/>
      <c r="E58" s="15"/>
      <c r="F58" s="50"/>
      <c r="G58" s="31"/>
      <c r="H58" s="50"/>
      <c r="I58" s="50"/>
      <c r="J58" s="50"/>
      <c r="K58" s="50"/>
      <c r="L58" s="50"/>
      <c r="M58" s="50"/>
    </row>
    <row r="59" spans="1:13" s="2" customFormat="1" ht="22.5" customHeight="1" x14ac:dyDescent="0.25">
      <c r="A59" s="14"/>
      <c r="B59" s="19" t="s">
        <v>2</v>
      </c>
      <c r="C59" s="15"/>
      <c r="D59" s="25"/>
      <c r="E59" s="15"/>
      <c r="F59" s="50"/>
      <c r="G59" s="31"/>
      <c r="H59" s="50"/>
      <c r="I59" s="50"/>
      <c r="J59" s="50"/>
      <c r="K59" s="50"/>
      <c r="L59" s="50"/>
      <c r="M59" s="50"/>
    </row>
    <row r="60" spans="1:13" s="2" customFormat="1" ht="22.5" customHeight="1" x14ac:dyDescent="0.25">
      <c r="A60" s="14"/>
      <c r="B60" s="19" t="s">
        <v>11</v>
      </c>
      <c r="C60" s="15"/>
      <c r="D60" s="25"/>
      <c r="E60" s="15"/>
      <c r="F60" s="50"/>
      <c r="G60" s="31"/>
      <c r="H60" s="50"/>
      <c r="I60" s="50"/>
      <c r="J60" s="50"/>
      <c r="K60" s="50"/>
      <c r="L60" s="50"/>
      <c r="M60" s="50"/>
    </row>
    <row r="61" spans="1:13" s="2" customFormat="1" ht="22.5" customHeight="1" x14ac:dyDescent="0.25">
      <c r="A61" s="14"/>
      <c r="B61" s="19" t="s">
        <v>9</v>
      </c>
      <c r="C61" s="15"/>
      <c r="D61" s="25"/>
      <c r="E61" s="15"/>
      <c r="F61" s="50"/>
      <c r="G61" s="31"/>
      <c r="H61" s="50"/>
      <c r="I61" s="50"/>
      <c r="J61" s="50"/>
      <c r="K61" s="50"/>
      <c r="L61" s="50"/>
      <c r="M61" s="50"/>
    </row>
    <row r="62" spans="1:13" s="2" customFormat="1" ht="22.5" customHeight="1" x14ac:dyDescent="0.25">
      <c r="A62" s="14"/>
      <c r="B62" s="20" t="s">
        <v>6</v>
      </c>
      <c r="C62" s="29"/>
      <c r="D62" s="26"/>
      <c r="E62" s="15"/>
      <c r="F62" s="51"/>
      <c r="G62" s="31"/>
      <c r="H62" s="51"/>
      <c r="I62" s="51"/>
      <c r="J62" s="51"/>
      <c r="K62" s="51"/>
      <c r="L62" s="51"/>
      <c r="M62" s="51"/>
    </row>
    <row r="63" spans="1:13" x14ac:dyDescent="0.25">
      <c r="F63" s="30"/>
    </row>
    <row r="64" spans="1:13" x14ac:dyDescent="0.25">
      <c r="B64" s="21" t="s">
        <v>24</v>
      </c>
      <c r="D64" s="35">
        <f>D65*7.6</f>
        <v>0</v>
      </c>
    </row>
    <row r="65" spans="1:13" x14ac:dyDescent="0.25">
      <c r="B65" s="21" t="s">
        <v>25</v>
      </c>
      <c r="D65" s="35">
        <f>COUNTIF($D51:$D62,$A$9)</f>
        <v>0</v>
      </c>
    </row>
    <row r="67" spans="1:13" ht="22.5" customHeight="1" x14ac:dyDescent="0.25">
      <c r="A67" s="36"/>
      <c r="B67" s="37">
        <f>B46+1</f>
        <v>42754</v>
      </c>
      <c r="C67" s="8"/>
      <c r="D67" s="84" t="str">
        <f>IFERROR(VLOOKUP(B67,Fériés!$B$3:$C$14,2,FALSE),"")</f>
        <v/>
      </c>
    </row>
    <row r="68" spans="1:13" ht="7.5" customHeight="1" x14ac:dyDescent="0.25">
      <c r="A68" s="36"/>
      <c r="B68" s="37"/>
      <c r="C68" s="8"/>
      <c r="D68" s="22"/>
    </row>
    <row r="69" spans="1:13" ht="22.5" customHeight="1" x14ac:dyDescent="0.25">
      <c r="A69" s="36"/>
      <c r="B69" s="89" t="s">
        <v>28</v>
      </c>
      <c r="C69" s="89"/>
      <c r="D69" s="89"/>
      <c r="F69" s="46"/>
      <c r="G69" s="47"/>
      <c r="H69" s="46"/>
      <c r="I69" s="46"/>
      <c r="J69" s="46"/>
      <c r="K69" s="46"/>
      <c r="L69" s="46"/>
      <c r="M69" s="46"/>
    </row>
    <row r="70" spans="1:13" ht="7.5" customHeight="1" x14ac:dyDescent="0.25">
      <c r="B70" s="10"/>
      <c r="C70" s="10"/>
      <c r="D70" s="10"/>
      <c r="F70" s="32"/>
      <c r="H70" s="32"/>
      <c r="I70" s="32"/>
      <c r="J70" s="32"/>
      <c r="K70" s="32"/>
      <c r="L70" s="32"/>
      <c r="M70" s="32"/>
    </row>
    <row r="71" spans="1:13" s="1" customFormat="1" ht="22.5" customHeight="1" x14ac:dyDescent="0.25">
      <c r="A71" s="12"/>
      <c r="B71" s="17" t="s">
        <v>0</v>
      </c>
      <c r="D71" s="23" t="s">
        <v>20</v>
      </c>
      <c r="E71" s="13"/>
      <c r="F71" s="41" t="s">
        <v>13</v>
      </c>
      <c r="G71" s="42"/>
      <c r="H71" s="41" t="s">
        <v>14</v>
      </c>
      <c r="I71" s="41" t="s">
        <v>15</v>
      </c>
      <c r="J71" s="41" t="s">
        <v>16</v>
      </c>
      <c r="K71" s="41" t="s">
        <v>17</v>
      </c>
      <c r="L71" s="41" t="s">
        <v>18</v>
      </c>
      <c r="M71" s="41" t="s">
        <v>19</v>
      </c>
    </row>
    <row r="72" spans="1:13" s="2" customFormat="1" ht="22.5" customHeight="1" x14ac:dyDescent="0.25">
      <c r="A72" s="14"/>
      <c r="B72" s="18" t="s">
        <v>8</v>
      </c>
      <c r="C72" s="27"/>
      <c r="D72" s="24"/>
      <c r="E72" s="15"/>
      <c r="F72" s="49"/>
      <c r="G72" s="31"/>
      <c r="H72" s="49"/>
      <c r="I72" s="49"/>
      <c r="J72" s="49"/>
      <c r="K72" s="49"/>
      <c r="L72" s="49"/>
      <c r="M72" s="49"/>
    </row>
    <row r="73" spans="1:13" s="2" customFormat="1" ht="22.5" customHeight="1" x14ac:dyDescent="0.25">
      <c r="A73" s="14"/>
      <c r="B73" s="19" t="s">
        <v>12</v>
      </c>
      <c r="C73" s="15"/>
      <c r="D73" s="25"/>
      <c r="E73" s="15"/>
      <c r="F73" s="50"/>
      <c r="G73" s="31"/>
      <c r="H73" s="50"/>
      <c r="I73" s="50"/>
      <c r="J73" s="50"/>
      <c r="K73" s="50"/>
      <c r="L73" s="50"/>
      <c r="M73" s="50"/>
    </row>
    <row r="74" spans="1:13" s="2" customFormat="1" ht="22.5" customHeight="1" x14ac:dyDescent="0.25">
      <c r="A74" s="14"/>
      <c r="B74" s="19" t="s">
        <v>3</v>
      </c>
      <c r="C74" s="15"/>
      <c r="D74" s="25"/>
      <c r="E74" s="15"/>
      <c r="F74" s="50"/>
      <c r="G74" s="31"/>
      <c r="H74" s="50"/>
      <c r="I74" s="50"/>
      <c r="J74" s="50"/>
      <c r="K74" s="50"/>
      <c r="L74" s="50"/>
      <c r="M74" s="50"/>
    </row>
    <row r="75" spans="1:13" s="2" customFormat="1" ht="22.5" customHeight="1" x14ac:dyDescent="0.25">
      <c r="A75" s="14"/>
      <c r="B75" s="19" t="s">
        <v>4</v>
      </c>
      <c r="C75" s="15"/>
      <c r="D75" s="25"/>
      <c r="E75" s="15"/>
      <c r="F75" s="50"/>
      <c r="G75" s="31"/>
      <c r="H75" s="50"/>
      <c r="I75" s="50"/>
      <c r="J75" s="50"/>
      <c r="K75" s="50"/>
      <c r="L75" s="50"/>
      <c r="M75" s="50"/>
    </row>
    <row r="76" spans="1:13" s="2" customFormat="1" ht="22.5" customHeight="1" x14ac:dyDescent="0.25">
      <c r="A76" s="14"/>
      <c r="B76" s="19" t="s">
        <v>7</v>
      </c>
      <c r="C76" s="15"/>
      <c r="D76" s="25"/>
      <c r="E76" s="15"/>
      <c r="F76" s="50"/>
      <c r="G76" s="31"/>
      <c r="H76" s="50"/>
      <c r="I76" s="50"/>
      <c r="J76" s="50"/>
      <c r="K76" s="50"/>
      <c r="L76" s="50"/>
      <c r="M76" s="50"/>
    </row>
    <row r="77" spans="1:13" s="2" customFormat="1" ht="22.5" customHeight="1" x14ac:dyDescent="0.25">
      <c r="A77" s="14"/>
      <c r="B77" s="19" t="s">
        <v>10</v>
      </c>
      <c r="C77" s="15"/>
      <c r="D77" s="25"/>
      <c r="E77" s="15"/>
      <c r="F77" s="50"/>
      <c r="G77" s="31"/>
      <c r="H77" s="50"/>
      <c r="I77" s="50"/>
      <c r="J77" s="50"/>
      <c r="K77" s="50"/>
      <c r="L77" s="50"/>
      <c r="M77" s="50"/>
    </row>
    <row r="78" spans="1:13" s="2" customFormat="1" ht="22.5" customHeight="1" x14ac:dyDescent="0.25">
      <c r="A78" s="14"/>
      <c r="B78" s="19" t="s">
        <v>5</v>
      </c>
      <c r="C78" s="15"/>
      <c r="D78" s="25"/>
      <c r="E78" s="15"/>
      <c r="F78" s="50"/>
      <c r="G78" s="31"/>
      <c r="H78" s="50"/>
      <c r="I78" s="50"/>
      <c r="J78" s="50"/>
      <c r="K78" s="50"/>
      <c r="L78" s="50"/>
      <c r="M78" s="50"/>
    </row>
    <row r="79" spans="1:13" s="2" customFormat="1" ht="22.5" customHeight="1" x14ac:dyDescent="0.25">
      <c r="A79" s="14"/>
      <c r="B79" s="19" t="s">
        <v>1</v>
      </c>
      <c r="C79" s="15"/>
      <c r="D79" s="25"/>
      <c r="E79" s="15"/>
      <c r="F79" s="50"/>
      <c r="G79" s="31"/>
      <c r="H79" s="50"/>
      <c r="I79" s="50"/>
      <c r="J79" s="50"/>
      <c r="K79" s="50"/>
      <c r="L79" s="50"/>
      <c r="M79" s="50"/>
    </row>
    <row r="80" spans="1:13" s="2" customFormat="1" ht="22.5" customHeight="1" x14ac:dyDescent="0.25">
      <c r="A80" s="14"/>
      <c r="B80" s="19" t="s">
        <v>2</v>
      </c>
      <c r="C80" s="15"/>
      <c r="D80" s="25"/>
      <c r="E80" s="15"/>
      <c r="F80" s="50"/>
      <c r="G80" s="31"/>
      <c r="H80" s="50"/>
      <c r="I80" s="50"/>
      <c r="J80" s="50"/>
      <c r="K80" s="50"/>
      <c r="L80" s="50"/>
      <c r="M80" s="50"/>
    </row>
    <row r="81" spans="1:13" s="2" customFormat="1" ht="22.5" customHeight="1" x14ac:dyDescent="0.25">
      <c r="A81" s="14"/>
      <c r="B81" s="19" t="s">
        <v>11</v>
      </c>
      <c r="C81" s="15"/>
      <c r="D81" s="25"/>
      <c r="E81" s="15"/>
      <c r="F81" s="50"/>
      <c r="G81" s="31"/>
      <c r="H81" s="50"/>
      <c r="I81" s="50"/>
      <c r="J81" s="50"/>
      <c r="K81" s="50"/>
      <c r="L81" s="50"/>
      <c r="M81" s="50"/>
    </row>
    <row r="82" spans="1:13" s="2" customFormat="1" ht="22.5" customHeight="1" x14ac:dyDescent="0.25">
      <c r="A82" s="14"/>
      <c r="B82" s="19" t="s">
        <v>9</v>
      </c>
      <c r="C82" s="15"/>
      <c r="D82" s="25"/>
      <c r="E82" s="15"/>
      <c r="F82" s="50"/>
      <c r="G82" s="31"/>
      <c r="H82" s="50"/>
      <c r="I82" s="50"/>
      <c r="J82" s="50"/>
      <c r="K82" s="50"/>
      <c r="L82" s="50"/>
      <c r="M82" s="50"/>
    </row>
    <row r="83" spans="1:13" s="2" customFormat="1" ht="22.5" customHeight="1" x14ac:dyDescent="0.25">
      <c r="A83" s="14"/>
      <c r="B83" s="20" t="s">
        <v>6</v>
      </c>
      <c r="C83" s="29"/>
      <c r="D83" s="26"/>
      <c r="E83" s="15"/>
      <c r="F83" s="51"/>
      <c r="G83" s="31"/>
      <c r="H83" s="51"/>
      <c r="I83" s="51"/>
      <c r="J83" s="51"/>
      <c r="K83" s="51"/>
      <c r="L83" s="51"/>
      <c r="M83" s="51"/>
    </row>
    <row r="84" spans="1:13" x14ac:dyDescent="0.25">
      <c r="F84" s="30"/>
    </row>
    <row r="85" spans="1:13" x14ac:dyDescent="0.25">
      <c r="B85" s="21" t="s">
        <v>24</v>
      </c>
      <c r="D85" s="35">
        <f>D86*7.6</f>
        <v>0</v>
      </c>
    </row>
    <row r="86" spans="1:13" x14ac:dyDescent="0.25">
      <c r="B86" s="21" t="s">
        <v>25</v>
      </c>
      <c r="D86" s="35">
        <f>COUNTIF($D72:$D83,$A$9)</f>
        <v>0</v>
      </c>
    </row>
    <row r="88" spans="1:13" ht="22.5" customHeight="1" x14ac:dyDescent="0.25">
      <c r="A88" s="36"/>
      <c r="B88" s="37">
        <f>B67+1</f>
        <v>42755</v>
      </c>
      <c r="C88" s="8"/>
      <c r="D88" s="84" t="str">
        <f>IFERROR(VLOOKUP(B88,Fériés!$B$3:$C$14,2,FALSE),"")</f>
        <v/>
      </c>
    </row>
    <row r="89" spans="1:13" ht="7.5" customHeight="1" x14ac:dyDescent="0.25">
      <c r="A89" s="36"/>
      <c r="B89" s="37"/>
      <c r="C89" s="8"/>
      <c r="D89" s="22"/>
    </row>
    <row r="90" spans="1:13" ht="22.5" customHeight="1" x14ac:dyDescent="0.25">
      <c r="A90" s="36"/>
      <c r="B90" s="89" t="s">
        <v>28</v>
      </c>
      <c r="C90" s="89"/>
      <c r="D90" s="89"/>
      <c r="F90" s="46"/>
      <c r="G90" s="47"/>
      <c r="H90" s="46"/>
      <c r="I90" s="46"/>
      <c r="J90" s="46"/>
      <c r="K90" s="46"/>
      <c r="L90" s="46"/>
      <c r="M90" s="46"/>
    </row>
    <row r="91" spans="1:13" ht="7.5" customHeight="1" x14ac:dyDescent="0.25">
      <c r="B91" s="10"/>
      <c r="C91" s="10"/>
      <c r="D91" s="10"/>
      <c r="F91" s="32"/>
      <c r="H91" s="32"/>
      <c r="I91" s="32"/>
      <c r="J91" s="32"/>
      <c r="K91" s="32"/>
      <c r="L91" s="32"/>
      <c r="M91" s="32"/>
    </row>
    <row r="92" spans="1:13" s="1" customFormat="1" ht="22.5" customHeight="1" x14ac:dyDescent="0.25">
      <c r="A92" s="12"/>
      <c r="B92" s="17" t="s">
        <v>0</v>
      </c>
      <c r="D92" s="23" t="s">
        <v>20</v>
      </c>
      <c r="E92" s="13"/>
      <c r="F92" s="41" t="s">
        <v>13</v>
      </c>
      <c r="G92" s="42"/>
      <c r="H92" s="41" t="s">
        <v>14</v>
      </c>
      <c r="I92" s="41" t="s">
        <v>15</v>
      </c>
      <c r="J92" s="41" t="s">
        <v>16</v>
      </c>
      <c r="K92" s="41" t="s">
        <v>17</v>
      </c>
      <c r="L92" s="41" t="s">
        <v>18</v>
      </c>
      <c r="M92" s="41" t="s">
        <v>19</v>
      </c>
    </row>
    <row r="93" spans="1:13" s="2" customFormat="1" ht="22.5" customHeight="1" x14ac:dyDescent="0.25">
      <c r="A93" s="14"/>
      <c r="B93" s="18" t="s">
        <v>8</v>
      </c>
      <c r="C93" s="27"/>
      <c r="D93" s="24"/>
      <c r="E93" s="15"/>
      <c r="F93" s="49"/>
      <c r="G93" s="31"/>
      <c r="H93" s="49"/>
      <c r="I93" s="49"/>
      <c r="J93" s="49"/>
      <c r="K93" s="49"/>
      <c r="L93" s="49"/>
      <c r="M93" s="49"/>
    </row>
    <row r="94" spans="1:13" s="2" customFormat="1" ht="22.5" customHeight="1" x14ac:dyDescent="0.25">
      <c r="A94" s="14"/>
      <c r="B94" s="19" t="s">
        <v>12</v>
      </c>
      <c r="C94" s="15"/>
      <c r="D94" s="25"/>
      <c r="E94" s="15"/>
      <c r="F94" s="50"/>
      <c r="G94" s="31"/>
      <c r="H94" s="50"/>
      <c r="I94" s="50"/>
      <c r="J94" s="50"/>
      <c r="K94" s="50"/>
      <c r="L94" s="50"/>
      <c r="M94" s="50"/>
    </row>
    <row r="95" spans="1:13" s="2" customFormat="1" ht="22.5" customHeight="1" x14ac:dyDescent="0.25">
      <c r="A95" s="14"/>
      <c r="B95" s="19" t="s">
        <v>3</v>
      </c>
      <c r="C95" s="15"/>
      <c r="D95" s="25"/>
      <c r="E95" s="15"/>
      <c r="F95" s="50"/>
      <c r="G95" s="31"/>
      <c r="H95" s="50"/>
      <c r="I95" s="50"/>
      <c r="J95" s="50"/>
      <c r="K95" s="50"/>
      <c r="L95" s="50"/>
      <c r="M95" s="50"/>
    </row>
    <row r="96" spans="1:13" s="2" customFormat="1" ht="22.5" customHeight="1" x14ac:dyDescent="0.25">
      <c r="A96" s="14"/>
      <c r="B96" s="19" t="s">
        <v>4</v>
      </c>
      <c r="C96" s="15"/>
      <c r="D96" s="25"/>
      <c r="E96" s="15"/>
      <c r="F96" s="50"/>
      <c r="G96" s="31"/>
      <c r="H96" s="50"/>
      <c r="I96" s="50"/>
      <c r="J96" s="50"/>
      <c r="K96" s="50"/>
      <c r="L96" s="50"/>
      <c r="M96" s="50"/>
    </row>
    <row r="97" spans="1:13" s="2" customFormat="1" ht="22.5" customHeight="1" x14ac:dyDescent="0.25">
      <c r="A97" s="14"/>
      <c r="B97" s="19" t="s">
        <v>7</v>
      </c>
      <c r="C97" s="15"/>
      <c r="D97" s="25"/>
      <c r="E97" s="15"/>
      <c r="F97" s="50"/>
      <c r="G97" s="31"/>
      <c r="H97" s="50"/>
      <c r="I97" s="50"/>
      <c r="J97" s="50"/>
      <c r="K97" s="50"/>
      <c r="L97" s="50"/>
      <c r="M97" s="50"/>
    </row>
    <row r="98" spans="1:13" s="2" customFormat="1" ht="22.5" customHeight="1" x14ac:dyDescent="0.25">
      <c r="A98" s="14"/>
      <c r="B98" s="19" t="s">
        <v>10</v>
      </c>
      <c r="C98" s="15"/>
      <c r="D98" s="25"/>
      <c r="E98" s="15"/>
      <c r="F98" s="50"/>
      <c r="G98" s="31"/>
      <c r="H98" s="50"/>
      <c r="I98" s="50"/>
      <c r="J98" s="50"/>
      <c r="K98" s="50"/>
      <c r="L98" s="50"/>
      <c r="M98" s="50"/>
    </row>
    <row r="99" spans="1:13" s="2" customFormat="1" ht="22.5" customHeight="1" x14ac:dyDescent="0.25">
      <c r="A99" s="14"/>
      <c r="B99" s="19" t="s">
        <v>5</v>
      </c>
      <c r="C99" s="15"/>
      <c r="D99" s="25"/>
      <c r="E99" s="15"/>
      <c r="F99" s="50"/>
      <c r="G99" s="31"/>
      <c r="H99" s="50"/>
      <c r="I99" s="50"/>
      <c r="J99" s="50"/>
      <c r="K99" s="50"/>
      <c r="L99" s="50"/>
      <c r="M99" s="50"/>
    </row>
    <row r="100" spans="1:13" s="2" customFormat="1" ht="22.5" customHeight="1" x14ac:dyDescent="0.25">
      <c r="A100" s="14"/>
      <c r="B100" s="19" t="s">
        <v>1</v>
      </c>
      <c r="C100" s="15"/>
      <c r="D100" s="25"/>
      <c r="E100" s="15"/>
      <c r="F100" s="50"/>
      <c r="G100" s="31"/>
      <c r="H100" s="50"/>
      <c r="I100" s="50"/>
      <c r="J100" s="50"/>
      <c r="K100" s="50"/>
      <c r="L100" s="50"/>
      <c r="M100" s="50"/>
    </row>
    <row r="101" spans="1:13" s="2" customFormat="1" ht="22.5" customHeight="1" x14ac:dyDescent="0.25">
      <c r="A101" s="14"/>
      <c r="B101" s="19" t="s">
        <v>2</v>
      </c>
      <c r="C101" s="15"/>
      <c r="D101" s="25"/>
      <c r="E101" s="15"/>
      <c r="F101" s="50"/>
      <c r="G101" s="31"/>
      <c r="H101" s="50"/>
      <c r="I101" s="50"/>
      <c r="J101" s="50"/>
      <c r="K101" s="50"/>
      <c r="L101" s="50"/>
      <c r="M101" s="50"/>
    </row>
    <row r="102" spans="1:13" s="2" customFormat="1" ht="22.5" customHeight="1" x14ac:dyDescent="0.25">
      <c r="A102" s="14"/>
      <c r="B102" s="19" t="s">
        <v>11</v>
      </c>
      <c r="C102" s="15"/>
      <c r="D102" s="25"/>
      <c r="E102" s="15"/>
      <c r="F102" s="50"/>
      <c r="G102" s="31"/>
      <c r="H102" s="50"/>
      <c r="I102" s="50"/>
      <c r="J102" s="50"/>
      <c r="K102" s="50"/>
      <c r="L102" s="50"/>
      <c r="M102" s="50"/>
    </row>
    <row r="103" spans="1:13" s="2" customFormat="1" ht="22.5" customHeight="1" x14ac:dyDescent="0.25">
      <c r="A103" s="14"/>
      <c r="B103" s="19" t="s">
        <v>9</v>
      </c>
      <c r="C103" s="15"/>
      <c r="D103" s="25"/>
      <c r="E103" s="15"/>
      <c r="F103" s="50"/>
      <c r="G103" s="31"/>
      <c r="H103" s="50"/>
      <c r="I103" s="50"/>
      <c r="J103" s="50"/>
      <c r="K103" s="50"/>
      <c r="L103" s="50"/>
      <c r="M103" s="50"/>
    </row>
    <row r="104" spans="1:13" s="2" customFormat="1" ht="22.5" customHeight="1" x14ac:dyDescent="0.25">
      <c r="A104" s="14"/>
      <c r="B104" s="20" t="s">
        <v>6</v>
      </c>
      <c r="C104" s="29"/>
      <c r="D104" s="26"/>
      <c r="E104" s="15"/>
      <c r="F104" s="51"/>
      <c r="G104" s="31"/>
      <c r="H104" s="51"/>
      <c r="I104" s="51"/>
      <c r="J104" s="51"/>
      <c r="K104" s="51"/>
      <c r="L104" s="51"/>
      <c r="M104" s="51"/>
    </row>
    <row r="105" spans="1:13" x14ac:dyDescent="0.25">
      <c r="F105" s="30"/>
    </row>
    <row r="106" spans="1:13" x14ac:dyDescent="0.25">
      <c r="B106" s="21" t="s">
        <v>24</v>
      </c>
      <c r="D106" s="35">
        <f>D107*7.6</f>
        <v>0</v>
      </c>
    </row>
    <row r="107" spans="1:13" x14ac:dyDescent="0.25">
      <c r="B107" s="21" t="s">
        <v>25</v>
      </c>
      <c r="D107" s="35">
        <f>COUNTIF($D93:$D104,$A$9)</f>
        <v>0</v>
      </c>
    </row>
    <row r="109" spans="1:13" ht="22.5" customHeight="1" x14ac:dyDescent="0.25">
      <c r="A109" s="36"/>
      <c r="B109" s="37">
        <f>B88+1</f>
        <v>42756</v>
      </c>
      <c r="C109" s="8"/>
      <c r="D109" s="84" t="str">
        <f>IFERROR(VLOOKUP(B109,Fériés!$B$3:$C$14,2,FALSE),"")</f>
        <v/>
      </c>
      <c r="F109"/>
      <c r="G109"/>
      <c r="H109"/>
      <c r="I109"/>
      <c r="J109"/>
      <c r="K109"/>
      <c r="L109"/>
      <c r="M109"/>
    </row>
    <row r="110" spans="1:13" ht="7.5" customHeight="1" x14ac:dyDescent="0.25">
      <c r="A110" s="36"/>
      <c r="B110" s="37"/>
      <c r="C110" s="8"/>
      <c r="D110" s="22"/>
      <c r="F110"/>
      <c r="G110"/>
      <c r="H110"/>
      <c r="I110"/>
      <c r="J110"/>
      <c r="K110"/>
      <c r="L110"/>
      <c r="M110"/>
    </row>
    <row r="111" spans="1:13" ht="22.5" customHeight="1" x14ac:dyDescent="0.25">
      <c r="A111" s="36"/>
      <c r="B111" s="43" t="s">
        <v>28</v>
      </c>
      <c r="C111" s="43"/>
      <c r="D111" s="43"/>
      <c r="F111"/>
      <c r="G111"/>
      <c r="H111"/>
      <c r="I111"/>
      <c r="J111"/>
      <c r="K111"/>
      <c r="L111"/>
      <c r="M111"/>
    </row>
    <row r="112" spans="1:13" ht="7.5" customHeight="1" x14ac:dyDescent="0.25">
      <c r="B112" s="10"/>
      <c r="C112" s="10"/>
      <c r="D112" s="10"/>
      <c r="F112"/>
      <c r="G112"/>
      <c r="H112"/>
      <c r="I112"/>
      <c r="J112"/>
      <c r="K112"/>
      <c r="L112"/>
      <c r="M112"/>
    </row>
    <row r="113" spans="1:13" s="1" customFormat="1" ht="22.5" customHeight="1" x14ac:dyDescent="0.25">
      <c r="A113" s="12"/>
      <c r="B113" s="17" t="s">
        <v>0</v>
      </c>
      <c r="D113" s="23" t="s">
        <v>20</v>
      </c>
      <c r="E113" s="13"/>
    </row>
    <row r="114" spans="1:13" s="2" customFormat="1" ht="22.5" customHeight="1" x14ac:dyDescent="0.25">
      <c r="A114" s="14"/>
      <c r="B114" s="18" t="s">
        <v>8</v>
      </c>
      <c r="C114" s="27"/>
      <c r="D114" s="24"/>
      <c r="E114" s="15"/>
    </row>
    <row r="115" spans="1:13" s="2" customFormat="1" ht="22.5" customHeight="1" x14ac:dyDescent="0.25">
      <c r="A115" s="14"/>
      <c r="B115" s="19" t="s">
        <v>12</v>
      </c>
      <c r="C115" s="15"/>
      <c r="D115" s="25"/>
      <c r="E115" s="15"/>
    </row>
    <row r="116" spans="1:13" s="2" customFormat="1" ht="22.5" customHeight="1" x14ac:dyDescent="0.25">
      <c r="A116" s="14"/>
      <c r="B116" s="19" t="s">
        <v>3</v>
      </c>
      <c r="C116" s="15"/>
      <c r="D116" s="25"/>
      <c r="E116" s="15"/>
    </row>
    <row r="117" spans="1:13" s="2" customFormat="1" ht="22.5" customHeight="1" x14ac:dyDescent="0.25">
      <c r="A117" s="14"/>
      <c r="B117" s="19" t="s">
        <v>4</v>
      </c>
      <c r="C117" s="15"/>
      <c r="D117" s="25"/>
      <c r="E117" s="15"/>
    </row>
    <row r="118" spans="1:13" s="2" customFormat="1" ht="22.5" customHeight="1" x14ac:dyDescent="0.25">
      <c r="A118" s="14"/>
      <c r="B118" s="19" t="s">
        <v>7</v>
      </c>
      <c r="C118" s="15"/>
      <c r="D118" s="25"/>
      <c r="E118" s="15"/>
    </row>
    <row r="119" spans="1:13" s="2" customFormat="1" ht="22.5" customHeight="1" x14ac:dyDescent="0.25">
      <c r="A119" s="14"/>
      <c r="B119" s="19" t="s">
        <v>10</v>
      </c>
      <c r="C119" s="15"/>
      <c r="D119" s="25"/>
      <c r="E119" s="15"/>
    </row>
    <row r="120" spans="1:13" s="2" customFormat="1" ht="22.5" customHeight="1" x14ac:dyDescent="0.25">
      <c r="A120" s="14"/>
      <c r="B120" s="19" t="s">
        <v>5</v>
      </c>
      <c r="C120" s="15"/>
      <c r="D120" s="25"/>
      <c r="E120" s="15"/>
    </row>
    <row r="121" spans="1:13" s="2" customFormat="1" ht="22.5" customHeight="1" x14ac:dyDescent="0.25">
      <c r="A121" s="14"/>
      <c r="B121" s="19" t="s">
        <v>1</v>
      </c>
      <c r="C121" s="15"/>
      <c r="D121" s="25"/>
      <c r="E121" s="15"/>
    </row>
    <row r="122" spans="1:13" s="2" customFormat="1" ht="22.5" customHeight="1" x14ac:dyDescent="0.25">
      <c r="A122" s="14"/>
      <c r="B122" s="19" t="s">
        <v>2</v>
      </c>
      <c r="C122" s="15"/>
      <c r="D122" s="25"/>
      <c r="E122" s="15"/>
    </row>
    <row r="123" spans="1:13" s="2" customFormat="1" ht="22.5" customHeight="1" x14ac:dyDescent="0.25">
      <c r="A123" s="14"/>
      <c r="B123" s="19" t="s">
        <v>11</v>
      </c>
      <c r="C123" s="15"/>
      <c r="D123" s="25"/>
      <c r="E123" s="15"/>
    </row>
    <row r="124" spans="1:13" s="2" customFormat="1" ht="22.5" customHeight="1" x14ac:dyDescent="0.25">
      <c r="A124" s="14"/>
      <c r="B124" s="19" t="s">
        <v>9</v>
      </c>
      <c r="C124" s="15"/>
      <c r="D124" s="25"/>
      <c r="E124" s="15"/>
    </row>
    <row r="125" spans="1:13" s="2" customFormat="1" ht="22.5" customHeight="1" x14ac:dyDescent="0.25">
      <c r="A125" s="14"/>
      <c r="B125" s="20" t="s">
        <v>6</v>
      </c>
      <c r="C125" s="29"/>
      <c r="D125" s="26"/>
      <c r="E125" s="15"/>
    </row>
    <row r="126" spans="1:13" x14ac:dyDescent="0.25">
      <c r="F126"/>
      <c r="G126"/>
      <c r="H126"/>
      <c r="I126"/>
      <c r="J126"/>
      <c r="K126"/>
      <c r="L126"/>
      <c r="M126"/>
    </row>
    <row r="127" spans="1:13" x14ac:dyDescent="0.25">
      <c r="B127" s="21" t="s">
        <v>24</v>
      </c>
      <c r="D127" s="35">
        <f>D128*7.6</f>
        <v>0</v>
      </c>
      <c r="F127"/>
      <c r="G127"/>
      <c r="H127"/>
      <c r="I127"/>
      <c r="J127"/>
      <c r="K127"/>
      <c r="L127"/>
      <c r="M127"/>
    </row>
    <row r="128" spans="1:13" x14ac:dyDescent="0.25">
      <c r="B128" s="21" t="s">
        <v>25</v>
      </c>
      <c r="D128" s="35">
        <f>COUNTIF($D114:$D125,$A$9)</f>
        <v>0</v>
      </c>
      <c r="F128"/>
      <c r="G128"/>
      <c r="H128"/>
      <c r="I128"/>
      <c r="J128"/>
      <c r="K128"/>
      <c r="L128"/>
      <c r="M128"/>
    </row>
    <row r="129" spans="6:13" x14ac:dyDescent="0.25">
      <c r="F129"/>
      <c r="G129"/>
      <c r="H129"/>
      <c r="I129"/>
      <c r="J129"/>
      <c r="K129"/>
      <c r="L129"/>
      <c r="M129"/>
    </row>
    <row r="130" spans="6:13" x14ac:dyDescent="0.25">
      <c r="F130"/>
      <c r="G130"/>
      <c r="H130"/>
      <c r="I130"/>
      <c r="J130"/>
      <c r="K130"/>
      <c r="L130"/>
      <c r="M130"/>
    </row>
  </sheetData>
  <mergeCells count="8">
    <mergeCell ref="B69:D69"/>
    <mergeCell ref="B90:D90"/>
    <mergeCell ref="B2:D2"/>
    <mergeCell ref="E2:G2"/>
    <mergeCell ref="K2:M2"/>
    <mergeCell ref="B6:D6"/>
    <mergeCell ref="B27:D27"/>
    <mergeCell ref="B48:D48"/>
  </mergeCells>
  <dataValidations disablePrompts="1" count="1">
    <dataValidation type="list" allowBlank="1" showInputMessage="1" showErrorMessage="1" sqref="D9:D20 D93:D104 D30:D41 D51:D62 D72:D83 D114:D125">
      <formula1>$A$9:$A$11</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2:M130"/>
  <sheetViews>
    <sheetView showGridLines="0" workbookViewId="0">
      <selection activeCell="D4" sqref="D4"/>
    </sheetView>
  </sheetViews>
  <sheetFormatPr baseColWidth="10" defaultRowHeight="15" x14ac:dyDescent="0.25"/>
  <cols>
    <col min="1" max="1" width="11.42578125" style="5"/>
    <col min="2" max="2" width="25.42578125" bestFit="1" customWidth="1"/>
    <col min="3" max="3" width="1.42578125" customWidth="1"/>
    <col min="4" max="4" width="24.140625" customWidth="1"/>
    <col min="5" max="5" width="2.85546875" style="8" customWidth="1"/>
    <col min="6" max="6" width="11.42578125" style="40"/>
    <col min="7" max="7" width="2.85546875" style="31" customWidth="1"/>
    <col min="8" max="13" width="11.42578125" style="40"/>
  </cols>
  <sheetData>
    <row r="2" spans="1:13" s="2" customFormat="1" ht="26.25" customHeight="1" x14ac:dyDescent="0.25">
      <c r="A2" s="14"/>
      <c r="B2" s="90" t="s">
        <v>26</v>
      </c>
      <c r="C2" s="91"/>
      <c r="D2" s="91"/>
      <c r="E2" s="92">
        <f>B4</f>
        <v>42758</v>
      </c>
      <c r="F2" s="92"/>
      <c r="G2" s="92"/>
      <c r="H2" s="38" t="s">
        <v>27</v>
      </c>
      <c r="I2" s="39">
        <f>E2+6</f>
        <v>42764</v>
      </c>
      <c r="J2" s="38"/>
      <c r="K2" s="93">
        <f>WEEKNUM($B$4)</f>
        <v>4</v>
      </c>
      <c r="L2" s="93"/>
      <c r="M2" s="94"/>
    </row>
    <row r="3" spans="1:13" x14ac:dyDescent="0.25">
      <c r="B3" s="8"/>
      <c r="C3" s="8"/>
      <c r="D3" s="8"/>
    </row>
    <row r="4" spans="1:13" ht="22.5" customHeight="1" x14ac:dyDescent="0.25">
      <c r="A4" s="36"/>
      <c r="B4" s="37">
        <f>'S2'!B4+7</f>
        <v>42758</v>
      </c>
      <c r="C4" s="8"/>
      <c r="D4" s="84" t="str">
        <f>IFERROR(VLOOKUP(B4,Fériés!$B$3:$C$14,2,FALSE),"")</f>
        <v/>
      </c>
    </row>
    <row r="5" spans="1:13" ht="7.5" customHeight="1" x14ac:dyDescent="0.25">
      <c r="A5" s="36"/>
      <c r="B5" s="37"/>
      <c r="C5" s="8"/>
      <c r="D5" s="22"/>
    </row>
    <row r="6" spans="1:13" s="48" customFormat="1" ht="22.5" customHeight="1" x14ac:dyDescent="0.25">
      <c r="A6" s="44"/>
      <c r="B6" s="89" t="s">
        <v>28</v>
      </c>
      <c r="C6" s="89"/>
      <c r="D6" s="89"/>
      <c r="E6" s="45"/>
      <c r="F6" s="46"/>
      <c r="G6" s="47"/>
      <c r="H6" s="46"/>
      <c r="I6" s="46"/>
      <c r="J6" s="46"/>
      <c r="K6" s="46"/>
      <c r="L6" s="46"/>
      <c r="M6" s="46"/>
    </row>
    <row r="7" spans="1:13" ht="7.5" customHeight="1" x14ac:dyDescent="0.25">
      <c r="B7" s="10"/>
      <c r="C7" s="10"/>
      <c r="D7" s="10"/>
      <c r="F7" s="32"/>
      <c r="H7" s="32"/>
      <c r="I7" s="32"/>
      <c r="J7" s="32"/>
      <c r="K7" s="32"/>
      <c r="L7" s="32"/>
      <c r="M7" s="32"/>
    </row>
    <row r="8" spans="1:13" s="1" customFormat="1" ht="22.5" customHeight="1" x14ac:dyDescent="0.25">
      <c r="A8" s="12"/>
      <c r="B8" s="17" t="s">
        <v>0</v>
      </c>
      <c r="D8" s="23" t="s">
        <v>20</v>
      </c>
      <c r="E8" s="13"/>
      <c r="F8" s="41" t="s">
        <v>13</v>
      </c>
      <c r="G8" s="42"/>
      <c r="H8" s="41" t="s">
        <v>14</v>
      </c>
      <c r="I8" s="41" t="s">
        <v>15</v>
      </c>
      <c r="J8" s="41" t="s">
        <v>16</v>
      </c>
      <c r="K8" s="41" t="s">
        <v>17</v>
      </c>
      <c r="L8" s="41" t="s">
        <v>18</v>
      </c>
      <c r="M8" s="41" t="s">
        <v>19</v>
      </c>
    </row>
    <row r="9" spans="1:13" s="2" customFormat="1" ht="22.5" customHeight="1" x14ac:dyDescent="0.25">
      <c r="A9" s="14" t="s">
        <v>21</v>
      </c>
      <c r="B9" s="18" t="s">
        <v>8</v>
      </c>
      <c r="C9" s="27"/>
      <c r="D9" s="24"/>
      <c r="E9" s="15"/>
      <c r="F9" s="49"/>
      <c r="G9" s="31"/>
      <c r="H9" s="49"/>
      <c r="I9" s="49"/>
      <c r="J9" s="49"/>
      <c r="K9" s="49"/>
      <c r="L9" s="49"/>
      <c r="M9" s="49"/>
    </row>
    <row r="10" spans="1:13" s="2" customFormat="1" ht="22.5" customHeight="1" x14ac:dyDescent="0.25">
      <c r="A10" s="14" t="s">
        <v>22</v>
      </c>
      <c r="B10" s="19" t="s">
        <v>12</v>
      </c>
      <c r="C10" s="15"/>
      <c r="D10" s="25"/>
      <c r="E10" s="15"/>
      <c r="F10" s="50"/>
      <c r="G10" s="31"/>
      <c r="H10" s="50"/>
      <c r="I10" s="50"/>
      <c r="J10" s="50"/>
      <c r="K10" s="50"/>
      <c r="L10" s="50"/>
      <c r="M10" s="50"/>
    </row>
    <row r="11" spans="1:13" s="2" customFormat="1" ht="22.5" customHeight="1" x14ac:dyDescent="0.25">
      <c r="A11" s="14" t="s">
        <v>23</v>
      </c>
      <c r="B11" s="19" t="s">
        <v>3</v>
      </c>
      <c r="C11" s="15"/>
      <c r="D11" s="25"/>
      <c r="E11" s="15"/>
      <c r="F11" s="50"/>
      <c r="G11" s="31"/>
      <c r="H11" s="50"/>
      <c r="I11" s="50"/>
      <c r="J11" s="50"/>
      <c r="K11" s="50"/>
      <c r="L11" s="50"/>
      <c r="M11" s="50"/>
    </row>
    <row r="12" spans="1:13" s="2" customFormat="1" ht="22.5" customHeight="1" x14ac:dyDescent="0.25">
      <c r="A12" s="14"/>
      <c r="B12" s="19" t="s">
        <v>4</v>
      </c>
      <c r="C12" s="15"/>
      <c r="D12" s="25"/>
      <c r="E12" s="15"/>
      <c r="F12" s="50"/>
      <c r="G12" s="31"/>
      <c r="H12" s="50"/>
      <c r="I12" s="50"/>
      <c r="J12" s="50"/>
      <c r="K12" s="50"/>
      <c r="L12" s="50"/>
      <c r="M12" s="50"/>
    </row>
    <row r="13" spans="1:13" s="2" customFormat="1" ht="22.5" customHeight="1" x14ac:dyDescent="0.25">
      <c r="A13" s="14"/>
      <c r="B13" s="19" t="s">
        <v>7</v>
      </c>
      <c r="C13" s="15"/>
      <c r="D13" s="25"/>
      <c r="E13" s="15"/>
      <c r="F13" s="50"/>
      <c r="G13" s="31"/>
      <c r="H13" s="50"/>
      <c r="I13" s="50"/>
      <c r="J13" s="50"/>
      <c r="K13" s="50"/>
      <c r="L13" s="50"/>
      <c r="M13" s="50"/>
    </row>
    <row r="14" spans="1:13" s="2" customFormat="1" ht="22.5" customHeight="1" x14ac:dyDescent="0.25">
      <c r="A14" s="14"/>
      <c r="B14" s="19" t="s">
        <v>10</v>
      </c>
      <c r="C14" s="15"/>
      <c r="D14" s="25"/>
      <c r="E14" s="15"/>
      <c r="F14" s="50"/>
      <c r="G14" s="31"/>
      <c r="H14" s="50"/>
      <c r="I14" s="50"/>
      <c r="J14" s="50"/>
      <c r="K14" s="50"/>
      <c r="L14" s="50"/>
      <c r="M14" s="50"/>
    </row>
    <row r="15" spans="1:13" s="2" customFormat="1" ht="22.5" customHeight="1" x14ac:dyDescent="0.25">
      <c r="A15" s="14"/>
      <c r="B15" s="19" t="s">
        <v>5</v>
      </c>
      <c r="C15" s="15"/>
      <c r="D15" s="25"/>
      <c r="E15" s="15"/>
      <c r="F15" s="50"/>
      <c r="G15" s="31"/>
      <c r="H15" s="50"/>
      <c r="I15" s="50"/>
      <c r="J15" s="50"/>
      <c r="K15" s="50"/>
      <c r="L15" s="50"/>
      <c r="M15" s="50"/>
    </row>
    <row r="16" spans="1:13" s="2" customFormat="1" ht="22.5" customHeight="1" x14ac:dyDescent="0.25">
      <c r="A16" s="14"/>
      <c r="B16" s="19" t="s">
        <v>1</v>
      </c>
      <c r="C16" s="15"/>
      <c r="D16" s="25"/>
      <c r="E16" s="15"/>
      <c r="F16" s="50"/>
      <c r="G16" s="31"/>
      <c r="H16" s="50"/>
      <c r="I16" s="50"/>
      <c r="J16" s="50"/>
      <c r="K16" s="50"/>
      <c r="L16" s="50"/>
      <c r="M16" s="50"/>
    </row>
    <row r="17" spans="1:13" s="2" customFormat="1" ht="22.5" customHeight="1" x14ac:dyDescent="0.25">
      <c r="A17" s="14"/>
      <c r="B17" s="19" t="s">
        <v>2</v>
      </c>
      <c r="C17" s="15"/>
      <c r="D17" s="25"/>
      <c r="E17" s="15"/>
      <c r="F17" s="50"/>
      <c r="G17" s="31"/>
      <c r="H17" s="50"/>
      <c r="I17" s="50"/>
      <c r="J17" s="50"/>
      <c r="K17" s="50"/>
      <c r="L17" s="50"/>
      <c r="M17" s="50"/>
    </row>
    <row r="18" spans="1:13" s="2" customFormat="1" ht="22.5" customHeight="1" x14ac:dyDescent="0.25">
      <c r="A18" s="14"/>
      <c r="B18" s="19" t="s">
        <v>11</v>
      </c>
      <c r="C18" s="15"/>
      <c r="D18" s="25"/>
      <c r="E18" s="15"/>
      <c r="F18" s="50"/>
      <c r="G18" s="31"/>
      <c r="H18" s="50"/>
      <c r="I18" s="50"/>
      <c r="J18" s="50"/>
      <c r="K18" s="50"/>
      <c r="L18" s="50"/>
      <c r="M18" s="50"/>
    </row>
    <row r="19" spans="1:13" s="2" customFormat="1" ht="22.5" customHeight="1" x14ac:dyDescent="0.25">
      <c r="A19" s="14"/>
      <c r="B19" s="19" t="s">
        <v>9</v>
      </c>
      <c r="C19" s="15"/>
      <c r="D19" s="25"/>
      <c r="E19" s="15"/>
      <c r="F19" s="50"/>
      <c r="G19" s="31"/>
      <c r="H19" s="50"/>
      <c r="I19" s="50"/>
      <c r="J19" s="50"/>
      <c r="K19" s="50"/>
      <c r="L19" s="50"/>
      <c r="M19" s="50"/>
    </row>
    <row r="20" spans="1:13" s="2" customFormat="1" ht="22.5" customHeight="1" x14ac:dyDescent="0.25">
      <c r="A20" s="14"/>
      <c r="B20" s="20" t="s">
        <v>6</v>
      </c>
      <c r="C20" s="29"/>
      <c r="D20" s="26"/>
      <c r="E20" s="15"/>
      <c r="F20" s="51"/>
      <c r="G20" s="31"/>
      <c r="H20" s="51"/>
      <c r="I20" s="51"/>
      <c r="J20" s="51"/>
      <c r="K20" s="51"/>
      <c r="L20" s="51"/>
      <c r="M20" s="51"/>
    </row>
    <row r="21" spans="1:13" x14ac:dyDescent="0.25">
      <c r="F21" s="30"/>
    </row>
    <row r="22" spans="1:13" x14ac:dyDescent="0.25">
      <c r="B22" s="21" t="s">
        <v>24</v>
      </c>
      <c r="D22" s="35">
        <f>D23*7.6</f>
        <v>0</v>
      </c>
    </row>
    <row r="23" spans="1:13" x14ac:dyDescent="0.25">
      <c r="B23" s="21" t="s">
        <v>25</v>
      </c>
      <c r="D23" s="35">
        <f>COUNTIF($D9:$D20,$A$9)</f>
        <v>0</v>
      </c>
    </row>
    <row r="25" spans="1:13" ht="22.5" customHeight="1" x14ac:dyDescent="0.25">
      <c r="A25" s="36"/>
      <c r="B25" s="37">
        <f>B4+1</f>
        <v>42759</v>
      </c>
      <c r="C25" s="8"/>
      <c r="D25" s="84" t="str">
        <f>IFERROR(VLOOKUP(B25,Fériés!$B$3:$C$14,2,FALSE),"")</f>
        <v/>
      </c>
    </row>
    <row r="26" spans="1:13" ht="7.5" customHeight="1" x14ac:dyDescent="0.25">
      <c r="A26" s="36"/>
      <c r="B26" s="37"/>
      <c r="C26" s="8"/>
      <c r="D26" s="22"/>
    </row>
    <row r="27" spans="1:13" ht="22.5" customHeight="1" x14ac:dyDescent="0.25">
      <c r="A27" s="36"/>
      <c r="B27" s="89" t="s">
        <v>28</v>
      </c>
      <c r="C27" s="89"/>
      <c r="D27" s="89"/>
      <c r="F27" s="46"/>
      <c r="G27" s="47"/>
      <c r="H27" s="46"/>
      <c r="I27" s="46"/>
      <c r="J27" s="46"/>
      <c r="K27" s="46"/>
      <c r="L27" s="46"/>
      <c r="M27" s="46"/>
    </row>
    <row r="28" spans="1:13" ht="7.5" customHeight="1" x14ac:dyDescent="0.25">
      <c r="B28" s="10"/>
      <c r="C28" s="10"/>
      <c r="D28" s="10"/>
      <c r="F28" s="32"/>
      <c r="H28" s="32"/>
      <c r="I28" s="32"/>
      <c r="J28" s="32"/>
      <c r="K28" s="32"/>
      <c r="L28" s="32"/>
      <c r="M28" s="32"/>
    </row>
    <row r="29" spans="1:13" s="1" customFormat="1" ht="22.5" customHeight="1" x14ac:dyDescent="0.25">
      <c r="A29" s="12"/>
      <c r="B29" s="17" t="s">
        <v>0</v>
      </c>
      <c r="D29" s="23" t="s">
        <v>20</v>
      </c>
      <c r="E29" s="13"/>
      <c r="F29" s="41" t="s">
        <v>13</v>
      </c>
      <c r="G29" s="42"/>
      <c r="H29" s="41" t="s">
        <v>14</v>
      </c>
      <c r="I29" s="41" t="s">
        <v>15</v>
      </c>
      <c r="J29" s="41" t="s">
        <v>16</v>
      </c>
      <c r="K29" s="41" t="s">
        <v>17</v>
      </c>
      <c r="L29" s="41" t="s">
        <v>18</v>
      </c>
      <c r="M29" s="41" t="s">
        <v>19</v>
      </c>
    </row>
    <row r="30" spans="1:13" s="2" customFormat="1" ht="22.5" customHeight="1" x14ac:dyDescent="0.25">
      <c r="A30" s="14"/>
      <c r="B30" s="18" t="s">
        <v>8</v>
      </c>
      <c r="C30" s="27"/>
      <c r="D30" s="24"/>
      <c r="E30" s="15"/>
      <c r="F30" s="49"/>
      <c r="G30" s="31"/>
      <c r="H30" s="49"/>
      <c r="I30" s="49"/>
      <c r="J30" s="49"/>
      <c r="K30" s="49"/>
      <c r="L30" s="49"/>
      <c r="M30" s="49"/>
    </row>
    <row r="31" spans="1:13" s="2" customFormat="1" ht="22.5" customHeight="1" x14ac:dyDescent="0.25">
      <c r="A31" s="14"/>
      <c r="B31" s="19" t="s">
        <v>12</v>
      </c>
      <c r="C31" s="15"/>
      <c r="D31" s="25"/>
      <c r="E31" s="15"/>
      <c r="F31" s="50"/>
      <c r="G31" s="31"/>
      <c r="H31" s="50"/>
      <c r="I31" s="50"/>
      <c r="J31" s="50"/>
      <c r="K31" s="50"/>
      <c r="L31" s="50"/>
      <c r="M31" s="50"/>
    </row>
    <row r="32" spans="1:13" s="2" customFormat="1" ht="22.5" customHeight="1" x14ac:dyDescent="0.25">
      <c r="A32" s="14"/>
      <c r="B32" s="19" t="s">
        <v>3</v>
      </c>
      <c r="C32" s="15"/>
      <c r="D32" s="25"/>
      <c r="E32" s="15"/>
      <c r="F32" s="50"/>
      <c r="G32" s="31"/>
      <c r="H32" s="50"/>
      <c r="I32" s="50"/>
      <c r="J32" s="50"/>
      <c r="K32" s="50"/>
      <c r="L32" s="50"/>
      <c r="M32" s="50"/>
    </row>
    <row r="33" spans="1:13" s="2" customFormat="1" ht="22.5" customHeight="1" x14ac:dyDescent="0.25">
      <c r="A33" s="14"/>
      <c r="B33" s="19" t="s">
        <v>4</v>
      </c>
      <c r="C33" s="15"/>
      <c r="D33" s="25"/>
      <c r="E33" s="15"/>
      <c r="F33" s="50"/>
      <c r="G33" s="31"/>
      <c r="H33" s="50"/>
      <c r="I33" s="50"/>
      <c r="J33" s="50"/>
      <c r="K33" s="50"/>
      <c r="L33" s="50"/>
      <c r="M33" s="50"/>
    </row>
    <row r="34" spans="1:13" s="2" customFormat="1" ht="22.5" customHeight="1" x14ac:dyDescent="0.25">
      <c r="A34" s="14"/>
      <c r="B34" s="19" t="s">
        <v>7</v>
      </c>
      <c r="C34" s="15"/>
      <c r="D34" s="25"/>
      <c r="E34" s="15"/>
      <c r="F34" s="50"/>
      <c r="G34" s="31"/>
      <c r="H34" s="50"/>
      <c r="I34" s="50"/>
      <c r="J34" s="50"/>
      <c r="K34" s="50"/>
      <c r="L34" s="50"/>
      <c r="M34" s="50"/>
    </row>
    <row r="35" spans="1:13" s="2" customFormat="1" ht="22.5" customHeight="1" x14ac:dyDescent="0.25">
      <c r="A35" s="14"/>
      <c r="B35" s="19" t="s">
        <v>10</v>
      </c>
      <c r="C35" s="15"/>
      <c r="D35" s="25"/>
      <c r="E35" s="15"/>
      <c r="F35" s="50"/>
      <c r="G35" s="31"/>
      <c r="H35" s="50"/>
      <c r="I35" s="50"/>
      <c r="J35" s="50"/>
      <c r="K35" s="50"/>
      <c r="L35" s="50"/>
      <c r="M35" s="50"/>
    </row>
    <row r="36" spans="1:13" s="2" customFormat="1" ht="22.5" customHeight="1" x14ac:dyDescent="0.25">
      <c r="A36" s="14"/>
      <c r="B36" s="19" t="s">
        <v>5</v>
      </c>
      <c r="C36" s="15"/>
      <c r="D36" s="25"/>
      <c r="E36" s="15"/>
      <c r="F36" s="50"/>
      <c r="G36" s="31"/>
      <c r="H36" s="50"/>
      <c r="I36" s="50"/>
      <c r="J36" s="50"/>
      <c r="K36" s="50"/>
      <c r="L36" s="50"/>
      <c r="M36" s="50"/>
    </row>
    <row r="37" spans="1:13" s="2" customFormat="1" ht="22.5" customHeight="1" x14ac:dyDescent="0.25">
      <c r="A37" s="14"/>
      <c r="B37" s="19" t="s">
        <v>1</v>
      </c>
      <c r="C37" s="15"/>
      <c r="D37" s="25"/>
      <c r="E37" s="15"/>
      <c r="F37" s="50"/>
      <c r="G37" s="31"/>
      <c r="H37" s="50"/>
      <c r="I37" s="50"/>
      <c r="J37" s="50"/>
      <c r="K37" s="50"/>
      <c r="L37" s="50"/>
      <c r="M37" s="50"/>
    </row>
    <row r="38" spans="1:13" s="2" customFormat="1" ht="22.5" customHeight="1" x14ac:dyDescent="0.25">
      <c r="A38" s="14"/>
      <c r="B38" s="19" t="s">
        <v>2</v>
      </c>
      <c r="C38" s="15"/>
      <c r="D38" s="25"/>
      <c r="E38" s="15"/>
      <c r="F38" s="50"/>
      <c r="G38" s="31"/>
      <c r="H38" s="50"/>
      <c r="I38" s="50"/>
      <c r="J38" s="50"/>
      <c r="K38" s="50"/>
      <c r="L38" s="50"/>
      <c r="M38" s="50"/>
    </row>
    <row r="39" spans="1:13" s="2" customFormat="1" ht="22.5" customHeight="1" x14ac:dyDescent="0.25">
      <c r="A39" s="14"/>
      <c r="B39" s="19" t="s">
        <v>11</v>
      </c>
      <c r="C39" s="15"/>
      <c r="D39" s="25"/>
      <c r="E39" s="15"/>
      <c r="F39" s="50"/>
      <c r="G39" s="31"/>
      <c r="H39" s="50"/>
      <c r="I39" s="50"/>
      <c r="J39" s="50"/>
      <c r="K39" s="50"/>
      <c r="L39" s="50"/>
      <c r="M39" s="50"/>
    </row>
    <row r="40" spans="1:13" s="2" customFormat="1" ht="22.5" customHeight="1" x14ac:dyDescent="0.25">
      <c r="A40" s="14"/>
      <c r="B40" s="19" t="s">
        <v>9</v>
      </c>
      <c r="C40" s="15"/>
      <c r="D40" s="25"/>
      <c r="E40" s="15"/>
      <c r="F40" s="50"/>
      <c r="G40" s="31"/>
      <c r="H40" s="50"/>
      <c r="I40" s="50"/>
      <c r="J40" s="50"/>
      <c r="K40" s="50"/>
      <c r="L40" s="50"/>
      <c r="M40" s="50"/>
    </row>
    <row r="41" spans="1:13" s="2" customFormat="1" ht="22.5" customHeight="1" x14ac:dyDescent="0.25">
      <c r="A41" s="14"/>
      <c r="B41" s="20" t="s">
        <v>6</v>
      </c>
      <c r="C41" s="29"/>
      <c r="D41" s="26"/>
      <c r="E41" s="15"/>
      <c r="F41" s="51"/>
      <c r="G41" s="31"/>
      <c r="H41" s="51"/>
      <c r="I41" s="51"/>
      <c r="J41" s="51"/>
      <c r="K41" s="51"/>
      <c r="L41" s="51"/>
      <c r="M41" s="51"/>
    </row>
    <row r="42" spans="1:13" x14ac:dyDescent="0.25">
      <c r="F42" s="30"/>
    </row>
    <row r="43" spans="1:13" x14ac:dyDescent="0.25">
      <c r="B43" s="21" t="s">
        <v>24</v>
      </c>
      <c r="D43" s="35">
        <f>D44*7.6</f>
        <v>0</v>
      </c>
    </row>
    <row r="44" spans="1:13" x14ac:dyDescent="0.25">
      <c r="B44" s="21" t="s">
        <v>25</v>
      </c>
      <c r="D44" s="35">
        <f>COUNTIF($D30:$D41,$A$9)</f>
        <v>0</v>
      </c>
    </row>
    <row r="46" spans="1:13" ht="22.5" customHeight="1" x14ac:dyDescent="0.25">
      <c r="A46" s="36"/>
      <c r="B46" s="37">
        <f>B25+1</f>
        <v>42760</v>
      </c>
      <c r="C46" s="8"/>
      <c r="D46" s="84" t="str">
        <f>IFERROR(VLOOKUP(B46,Fériés!$B$3:$C$14,2,FALSE),"")</f>
        <v/>
      </c>
    </row>
    <row r="47" spans="1:13" ht="7.5" customHeight="1" x14ac:dyDescent="0.25">
      <c r="A47" s="36"/>
      <c r="B47" s="37"/>
      <c r="C47" s="8"/>
      <c r="D47" s="22"/>
    </row>
    <row r="48" spans="1:13" ht="22.5" customHeight="1" x14ac:dyDescent="0.25">
      <c r="A48" s="36"/>
      <c r="B48" s="89" t="s">
        <v>28</v>
      </c>
      <c r="C48" s="89"/>
      <c r="D48" s="89"/>
      <c r="F48" s="46"/>
      <c r="G48" s="47"/>
      <c r="H48" s="46"/>
      <c r="I48" s="46"/>
      <c r="J48" s="46"/>
      <c r="K48" s="46"/>
      <c r="L48" s="46"/>
      <c r="M48" s="46"/>
    </row>
    <row r="49" spans="1:13" ht="7.5" customHeight="1" x14ac:dyDescent="0.25">
      <c r="B49" s="10"/>
      <c r="C49" s="10"/>
      <c r="D49" s="10"/>
      <c r="F49" s="32"/>
      <c r="H49" s="32"/>
      <c r="I49" s="32"/>
      <c r="J49" s="32"/>
      <c r="K49" s="32"/>
      <c r="L49" s="32"/>
      <c r="M49" s="32"/>
    </row>
    <row r="50" spans="1:13" s="1" customFormat="1" ht="22.5" customHeight="1" x14ac:dyDescent="0.25">
      <c r="A50" s="12"/>
      <c r="B50" s="17" t="s">
        <v>0</v>
      </c>
      <c r="D50" s="23" t="s">
        <v>20</v>
      </c>
      <c r="E50" s="13"/>
      <c r="F50" s="41" t="s">
        <v>13</v>
      </c>
      <c r="G50" s="42"/>
      <c r="H50" s="41" t="s">
        <v>14</v>
      </c>
      <c r="I50" s="41" t="s">
        <v>15</v>
      </c>
      <c r="J50" s="41" t="s">
        <v>16</v>
      </c>
      <c r="K50" s="41" t="s">
        <v>17</v>
      </c>
      <c r="L50" s="41" t="s">
        <v>18</v>
      </c>
      <c r="M50" s="41" t="s">
        <v>19</v>
      </c>
    </row>
    <row r="51" spans="1:13" s="2" customFormat="1" ht="22.5" customHeight="1" x14ac:dyDescent="0.25">
      <c r="A51" s="14"/>
      <c r="B51" s="18" t="s">
        <v>8</v>
      </c>
      <c r="C51" s="27"/>
      <c r="D51" s="24"/>
      <c r="E51" s="15"/>
      <c r="F51" s="49"/>
      <c r="G51" s="31"/>
      <c r="H51" s="49"/>
      <c r="I51" s="49"/>
      <c r="J51" s="49"/>
      <c r="K51" s="49"/>
      <c r="L51" s="49"/>
      <c r="M51" s="49"/>
    </row>
    <row r="52" spans="1:13" s="2" customFormat="1" ht="22.5" customHeight="1" x14ac:dyDescent="0.25">
      <c r="A52" s="14"/>
      <c r="B52" s="19" t="s">
        <v>12</v>
      </c>
      <c r="C52" s="15"/>
      <c r="D52" s="25"/>
      <c r="E52" s="15"/>
      <c r="F52" s="50"/>
      <c r="G52" s="31"/>
      <c r="H52" s="50"/>
      <c r="I52" s="50"/>
      <c r="J52" s="50"/>
      <c r="K52" s="50"/>
      <c r="L52" s="50"/>
      <c r="M52" s="50"/>
    </row>
    <row r="53" spans="1:13" s="2" customFormat="1" ht="22.5" customHeight="1" x14ac:dyDescent="0.25">
      <c r="A53" s="14"/>
      <c r="B53" s="19" t="s">
        <v>3</v>
      </c>
      <c r="C53" s="15"/>
      <c r="D53" s="25"/>
      <c r="E53" s="15"/>
      <c r="F53" s="50"/>
      <c r="G53" s="31"/>
      <c r="H53" s="50"/>
      <c r="I53" s="50"/>
      <c r="J53" s="50"/>
      <c r="K53" s="50"/>
      <c r="L53" s="50"/>
      <c r="M53" s="50"/>
    </row>
    <row r="54" spans="1:13" s="2" customFormat="1" ht="22.5" customHeight="1" x14ac:dyDescent="0.25">
      <c r="A54" s="14"/>
      <c r="B54" s="19" t="s">
        <v>4</v>
      </c>
      <c r="C54" s="15"/>
      <c r="D54" s="25"/>
      <c r="E54" s="15"/>
      <c r="F54" s="50"/>
      <c r="G54" s="31"/>
      <c r="H54" s="50"/>
      <c r="I54" s="50"/>
      <c r="J54" s="50"/>
      <c r="K54" s="50"/>
      <c r="L54" s="50"/>
      <c r="M54" s="50"/>
    </row>
    <row r="55" spans="1:13" s="2" customFormat="1" ht="22.5" customHeight="1" x14ac:dyDescent="0.25">
      <c r="A55" s="14"/>
      <c r="B55" s="19" t="s">
        <v>7</v>
      </c>
      <c r="C55" s="15"/>
      <c r="D55" s="25"/>
      <c r="E55" s="15"/>
      <c r="F55" s="50"/>
      <c r="G55" s="31"/>
      <c r="H55" s="50"/>
      <c r="I55" s="50"/>
      <c r="J55" s="50"/>
      <c r="K55" s="50"/>
      <c r="L55" s="50"/>
      <c r="M55" s="50"/>
    </row>
    <row r="56" spans="1:13" s="2" customFormat="1" ht="22.5" customHeight="1" x14ac:dyDescent="0.25">
      <c r="A56" s="14"/>
      <c r="B56" s="19" t="s">
        <v>10</v>
      </c>
      <c r="C56" s="15"/>
      <c r="D56" s="25"/>
      <c r="E56" s="15"/>
      <c r="F56" s="50"/>
      <c r="G56" s="31"/>
      <c r="H56" s="50"/>
      <c r="I56" s="50"/>
      <c r="J56" s="50"/>
      <c r="K56" s="50"/>
      <c r="L56" s="50"/>
      <c r="M56" s="50"/>
    </row>
    <row r="57" spans="1:13" s="2" customFormat="1" ht="22.5" customHeight="1" x14ac:dyDescent="0.25">
      <c r="A57" s="14"/>
      <c r="B57" s="19" t="s">
        <v>5</v>
      </c>
      <c r="C57" s="15"/>
      <c r="D57" s="25"/>
      <c r="E57" s="15"/>
      <c r="F57" s="50"/>
      <c r="G57" s="31"/>
      <c r="H57" s="50"/>
      <c r="I57" s="50"/>
      <c r="J57" s="50"/>
      <c r="K57" s="50"/>
      <c r="L57" s="50"/>
      <c r="M57" s="50"/>
    </row>
    <row r="58" spans="1:13" s="2" customFormat="1" ht="22.5" customHeight="1" x14ac:dyDescent="0.25">
      <c r="A58" s="14"/>
      <c r="B58" s="19" t="s">
        <v>1</v>
      </c>
      <c r="C58" s="15"/>
      <c r="D58" s="25"/>
      <c r="E58" s="15"/>
      <c r="F58" s="50"/>
      <c r="G58" s="31"/>
      <c r="H58" s="50"/>
      <c r="I58" s="50"/>
      <c r="J58" s="50"/>
      <c r="K58" s="50"/>
      <c r="L58" s="50"/>
      <c r="M58" s="50"/>
    </row>
    <row r="59" spans="1:13" s="2" customFormat="1" ht="22.5" customHeight="1" x14ac:dyDescent="0.25">
      <c r="A59" s="14"/>
      <c r="B59" s="19" t="s">
        <v>2</v>
      </c>
      <c r="C59" s="15"/>
      <c r="D59" s="25"/>
      <c r="E59" s="15"/>
      <c r="F59" s="50"/>
      <c r="G59" s="31"/>
      <c r="H59" s="50"/>
      <c r="I59" s="50"/>
      <c r="J59" s="50"/>
      <c r="K59" s="50"/>
      <c r="L59" s="50"/>
      <c r="M59" s="50"/>
    </row>
    <row r="60" spans="1:13" s="2" customFormat="1" ht="22.5" customHeight="1" x14ac:dyDescent="0.25">
      <c r="A60" s="14"/>
      <c r="B60" s="19" t="s">
        <v>11</v>
      </c>
      <c r="C60" s="15"/>
      <c r="D60" s="25"/>
      <c r="E60" s="15"/>
      <c r="F60" s="50"/>
      <c r="G60" s="31"/>
      <c r="H60" s="50"/>
      <c r="I60" s="50"/>
      <c r="J60" s="50"/>
      <c r="K60" s="50"/>
      <c r="L60" s="50"/>
      <c r="M60" s="50"/>
    </row>
    <row r="61" spans="1:13" s="2" customFormat="1" ht="22.5" customHeight="1" x14ac:dyDescent="0.25">
      <c r="A61" s="14"/>
      <c r="B61" s="19" t="s">
        <v>9</v>
      </c>
      <c r="C61" s="15"/>
      <c r="D61" s="25"/>
      <c r="E61" s="15"/>
      <c r="F61" s="50"/>
      <c r="G61" s="31"/>
      <c r="H61" s="50"/>
      <c r="I61" s="50"/>
      <c r="J61" s="50"/>
      <c r="K61" s="50"/>
      <c r="L61" s="50"/>
      <c r="M61" s="50"/>
    </row>
    <row r="62" spans="1:13" s="2" customFormat="1" ht="22.5" customHeight="1" x14ac:dyDescent="0.25">
      <c r="A62" s="14"/>
      <c r="B62" s="20" t="s">
        <v>6</v>
      </c>
      <c r="C62" s="29"/>
      <c r="D62" s="26"/>
      <c r="E62" s="15"/>
      <c r="F62" s="51"/>
      <c r="G62" s="31"/>
      <c r="H62" s="51"/>
      <c r="I62" s="51"/>
      <c r="J62" s="51"/>
      <c r="K62" s="51"/>
      <c r="L62" s="51"/>
      <c r="M62" s="51"/>
    </row>
    <row r="63" spans="1:13" x14ac:dyDescent="0.25">
      <c r="F63" s="30"/>
    </row>
    <row r="64" spans="1:13" x14ac:dyDescent="0.25">
      <c r="B64" s="21" t="s">
        <v>24</v>
      </c>
      <c r="D64" s="35">
        <f>D65*7.6</f>
        <v>0</v>
      </c>
    </row>
    <row r="65" spans="1:13" x14ac:dyDescent="0.25">
      <c r="B65" s="21" t="s">
        <v>25</v>
      </c>
      <c r="D65" s="35">
        <f>COUNTIF($D51:$D62,$A$9)</f>
        <v>0</v>
      </c>
    </row>
    <row r="67" spans="1:13" ht="22.5" customHeight="1" x14ac:dyDescent="0.25">
      <c r="A67" s="36"/>
      <c r="B67" s="37">
        <f>B46+1</f>
        <v>42761</v>
      </c>
      <c r="C67" s="8"/>
      <c r="D67" s="84" t="str">
        <f>IFERROR(VLOOKUP(B67,Fériés!$B$3:$C$14,2,FALSE),"")</f>
        <v/>
      </c>
    </row>
    <row r="68" spans="1:13" ht="7.5" customHeight="1" x14ac:dyDescent="0.25">
      <c r="A68" s="36"/>
      <c r="B68" s="37"/>
      <c r="C68" s="8"/>
      <c r="D68" s="22"/>
    </row>
    <row r="69" spans="1:13" ht="22.5" customHeight="1" x14ac:dyDescent="0.25">
      <c r="A69" s="36"/>
      <c r="B69" s="89" t="s">
        <v>28</v>
      </c>
      <c r="C69" s="89"/>
      <c r="D69" s="89"/>
      <c r="F69" s="46"/>
      <c r="G69" s="47"/>
      <c r="H69" s="46"/>
      <c r="I69" s="46"/>
      <c r="J69" s="46"/>
      <c r="K69" s="46"/>
      <c r="L69" s="46"/>
      <c r="M69" s="46"/>
    </row>
    <row r="70" spans="1:13" ht="7.5" customHeight="1" x14ac:dyDescent="0.25">
      <c r="B70" s="10"/>
      <c r="C70" s="10"/>
      <c r="D70" s="10"/>
      <c r="F70" s="32"/>
      <c r="H70" s="32"/>
      <c r="I70" s="32"/>
      <c r="J70" s="32"/>
      <c r="K70" s="32"/>
      <c r="L70" s="32"/>
      <c r="M70" s="32"/>
    </row>
    <row r="71" spans="1:13" s="1" customFormat="1" ht="22.5" customHeight="1" x14ac:dyDescent="0.25">
      <c r="A71" s="12"/>
      <c r="B71" s="17" t="s">
        <v>0</v>
      </c>
      <c r="D71" s="23" t="s">
        <v>20</v>
      </c>
      <c r="E71" s="13"/>
      <c r="F71" s="41" t="s">
        <v>13</v>
      </c>
      <c r="G71" s="42"/>
      <c r="H71" s="41" t="s">
        <v>14</v>
      </c>
      <c r="I71" s="41" t="s">
        <v>15</v>
      </c>
      <c r="J71" s="41" t="s">
        <v>16</v>
      </c>
      <c r="K71" s="41" t="s">
        <v>17</v>
      </c>
      <c r="L71" s="41" t="s">
        <v>18</v>
      </c>
      <c r="M71" s="41" t="s">
        <v>19</v>
      </c>
    </row>
    <row r="72" spans="1:13" s="2" customFormat="1" ht="22.5" customHeight="1" x14ac:dyDescent="0.25">
      <c r="A72" s="14"/>
      <c r="B72" s="18" t="s">
        <v>8</v>
      </c>
      <c r="C72" s="27"/>
      <c r="D72" s="24"/>
      <c r="E72" s="15"/>
      <c r="F72" s="49"/>
      <c r="G72" s="31"/>
      <c r="H72" s="49"/>
      <c r="I72" s="49"/>
      <c r="J72" s="49"/>
      <c r="K72" s="49"/>
      <c r="L72" s="49"/>
      <c r="M72" s="49"/>
    </row>
    <row r="73" spans="1:13" s="2" customFormat="1" ht="22.5" customHeight="1" x14ac:dyDescent="0.25">
      <c r="A73" s="14"/>
      <c r="B73" s="19" t="s">
        <v>12</v>
      </c>
      <c r="C73" s="15"/>
      <c r="D73" s="25"/>
      <c r="E73" s="15"/>
      <c r="F73" s="50"/>
      <c r="G73" s="31"/>
      <c r="H73" s="50"/>
      <c r="I73" s="50"/>
      <c r="J73" s="50"/>
      <c r="K73" s="50"/>
      <c r="L73" s="50"/>
      <c r="M73" s="50"/>
    </row>
    <row r="74" spans="1:13" s="2" customFormat="1" ht="22.5" customHeight="1" x14ac:dyDescent="0.25">
      <c r="A74" s="14"/>
      <c r="B74" s="19" t="s">
        <v>3</v>
      </c>
      <c r="C74" s="15"/>
      <c r="D74" s="25"/>
      <c r="E74" s="15"/>
      <c r="F74" s="50"/>
      <c r="G74" s="31"/>
      <c r="H74" s="50"/>
      <c r="I74" s="50"/>
      <c r="J74" s="50"/>
      <c r="K74" s="50"/>
      <c r="L74" s="50"/>
      <c r="M74" s="50"/>
    </row>
    <row r="75" spans="1:13" s="2" customFormat="1" ht="22.5" customHeight="1" x14ac:dyDescent="0.25">
      <c r="A75" s="14"/>
      <c r="B75" s="19" t="s">
        <v>4</v>
      </c>
      <c r="C75" s="15"/>
      <c r="D75" s="25"/>
      <c r="E75" s="15"/>
      <c r="F75" s="50"/>
      <c r="G75" s="31"/>
      <c r="H75" s="50"/>
      <c r="I75" s="50"/>
      <c r="J75" s="50"/>
      <c r="K75" s="50"/>
      <c r="L75" s="50"/>
      <c r="M75" s="50"/>
    </row>
    <row r="76" spans="1:13" s="2" customFormat="1" ht="22.5" customHeight="1" x14ac:dyDescent="0.25">
      <c r="A76" s="14"/>
      <c r="B76" s="19" t="s">
        <v>7</v>
      </c>
      <c r="C76" s="15"/>
      <c r="D76" s="25"/>
      <c r="E76" s="15"/>
      <c r="F76" s="50"/>
      <c r="G76" s="31"/>
      <c r="H76" s="50"/>
      <c r="I76" s="50"/>
      <c r="J76" s="50"/>
      <c r="K76" s="50"/>
      <c r="L76" s="50"/>
      <c r="M76" s="50"/>
    </row>
    <row r="77" spans="1:13" s="2" customFormat="1" ht="22.5" customHeight="1" x14ac:dyDescent="0.25">
      <c r="A77" s="14"/>
      <c r="B77" s="19" t="s">
        <v>10</v>
      </c>
      <c r="C77" s="15"/>
      <c r="D77" s="25"/>
      <c r="E77" s="15"/>
      <c r="F77" s="50"/>
      <c r="G77" s="31"/>
      <c r="H77" s="50"/>
      <c r="I77" s="50"/>
      <c r="J77" s="50"/>
      <c r="K77" s="50"/>
      <c r="L77" s="50"/>
      <c r="M77" s="50"/>
    </row>
    <row r="78" spans="1:13" s="2" customFormat="1" ht="22.5" customHeight="1" x14ac:dyDescent="0.25">
      <c r="A78" s="14"/>
      <c r="B78" s="19" t="s">
        <v>5</v>
      </c>
      <c r="C78" s="15"/>
      <c r="D78" s="25"/>
      <c r="E78" s="15"/>
      <c r="F78" s="50"/>
      <c r="G78" s="31"/>
      <c r="H78" s="50"/>
      <c r="I78" s="50"/>
      <c r="J78" s="50"/>
      <c r="K78" s="50"/>
      <c r="L78" s="50"/>
      <c r="M78" s="50"/>
    </row>
    <row r="79" spans="1:13" s="2" customFormat="1" ht="22.5" customHeight="1" x14ac:dyDescent="0.25">
      <c r="A79" s="14"/>
      <c r="B79" s="19" t="s">
        <v>1</v>
      </c>
      <c r="C79" s="15"/>
      <c r="D79" s="25"/>
      <c r="E79" s="15"/>
      <c r="F79" s="50"/>
      <c r="G79" s="31"/>
      <c r="H79" s="50"/>
      <c r="I79" s="50"/>
      <c r="J79" s="50"/>
      <c r="K79" s="50"/>
      <c r="L79" s="50"/>
      <c r="M79" s="50"/>
    </row>
    <row r="80" spans="1:13" s="2" customFormat="1" ht="22.5" customHeight="1" x14ac:dyDescent="0.25">
      <c r="A80" s="14"/>
      <c r="B80" s="19" t="s">
        <v>2</v>
      </c>
      <c r="C80" s="15"/>
      <c r="D80" s="25"/>
      <c r="E80" s="15"/>
      <c r="F80" s="50"/>
      <c r="G80" s="31"/>
      <c r="H80" s="50"/>
      <c r="I80" s="50"/>
      <c r="J80" s="50"/>
      <c r="K80" s="50"/>
      <c r="L80" s="50"/>
      <c r="M80" s="50"/>
    </row>
    <row r="81" spans="1:13" s="2" customFormat="1" ht="22.5" customHeight="1" x14ac:dyDescent="0.25">
      <c r="A81" s="14"/>
      <c r="B81" s="19" t="s">
        <v>11</v>
      </c>
      <c r="C81" s="15"/>
      <c r="D81" s="25"/>
      <c r="E81" s="15"/>
      <c r="F81" s="50"/>
      <c r="G81" s="31"/>
      <c r="H81" s="50"/>
      <c r="I81" s="50"/>
      <c r="J81" s="50"/>
      <c r="K81" s="50"/>
      <c r="L81" s="50"/>
      <c r="M81" s="50"/>
    </row>
    <row r="82" spans="1:13" s="2" customFormat="1" ht="22.5" customHeight="1" x14ac:dyDescent="0.25">
      <c r="A82" s="14"/>
      <c r="B82" s="19" t="s">
        <v>9</v>
      </c>
      <c r="C82" s="15"/>
      <c r="D82" s="25"/>
      <c r="E82" s="15"/>
      <c r="F82" s="50"/>
      <c r="G82" s="31"/>
      <c r="H82" s="50"/>
      <c r="I82" s="50"/>
      <c r="J82" s="50"/>
      <c r="K82" s="50"/>
      <c r="L82" s="50"/>
      <c r="M82" s="50"/>
    </row>
    <row r="83" spans="1:13" s="2" customFormat="1" ht="22.5" customHeight="1" x14ac:dyDescent="0.25">
      <c r="A83" s="14"/>
      <c r="B83" s="20" t="s">
        <v>6</v>
      </c>
      <c r="C83" s="29"/>
      <c r="D83" s="26"/>
      <c r="E83" s="15"/>
      <c r="F83" s="51"/>
      <c r="G83" s="31"/>
      <c r="H83" s="51"/>
      <c r="I83" s="51"/>
      <c r="J83" s="51"/>
      <c r="K83" s="51"/>
      <c r="L83" s="51"/>
      <c r="M83" s="51"/>
    </row>
    <row r="84" spans="1:13" x14ac:dyDescent="0.25">
      <c r="F84" s="30"/>
    </row>
    <row r="85" spans="1:13" x14ac:dyDescent="0.25">
      <c r="B85" s="21" t="s">
        <v>24</v>
      </c>
      <c r="D85" s="35">
        <f>D86*7.6</f>
        <v>0</v>
      </c>
    </row>
    <row r="86" spans="1:13" x14ac:dyDescent="0.25">
      <c r="B86" s="21" t="s">
        <v>25</v>
      </c>
      <c r="D86" s="35">
        <f>COUNTIF($D72:$D83,$A$9)</f>
        <v>0</v>
      </c>
    </row>
    <row r="88" spans="1:13" ht="22.5" customHeight="1" x14ac:dyDescent="0.25">
      <c r="A88" s="36"/>
      <c r="B88" s="37">
        <f>B67+1</f>
        <v>42762</v>
      </c>
      <c r="C88" s="8"/>
      <c r="D88" s="84" t="str">
        <f>IFERROR(VLOOKUP(B88,Fériés!$B$3:$C$14,2,FALSE),"")</f>
        <v/>
      </c>
    </row>
    <row r="89" spans="1:13" ht="7.5" customHeight="1" x14ac:dyDescent="0.25">
      <c r="A89" s="36"/>
      <c r="B89" s="37"/>
      <c r="C89" s="8"/>
      <c r="D89" s="22"/>
    </row>
    <row r="90" spans="1:13" ht="22.5" customHeight="1" x14ac:dyDescent="0.25">
      <c r="A90" s="36"/>
      <c r="B90" s="89" t="s">
        <v>28</v>
      </c>
      <c r="C90" s="89"/>
      <c r="D90" s="89"/>
      <c r="F90" s="46"/>
      <c r="G90" s="47"/>
      <c r="H90" s="46"/>
      <c r="I90" s="46"/>
      <c r="J90" s="46"/>
      <c r="K90" s="46"/>
      <c r="L90" s="46"/>
      <c r="M90" s="46"/>
    </row>
    <row r="91" spans="1:13" ht="7.5" customHeight="1" x14ac:dyDescent="0.25">
      <c r="B91" s="10"/>
      <c r="C91" s="10"/>
      <c r="D91" s="10"/>
      <c r="F91" s="32"/>
      <c r="H91" s="32"/>
      <c r="I91" s="32"/>
      <c r="J91" s="32"/>
      <c r="K91" s="32"/>
      <c r="L91" s="32"/>
      <c r="M91" s="32"/>
    </row>
    <row r="92" spans="1:13" s="1" customFormat="1" ht="22.5" customHeight="1" x14ac:dyDescent="0.25">
      <c r="A92" s="12"/>
      <c r="B92" s="17" t="s">
        <v>0</v>
      </c>
      <c r="D92" s="23" t="s">
        <v>20</v>
      </c>
      <c r="E92" s="13"/>
      <c r="F92" s="41" t="s">
        <v>13</v>
      </c>
      <c r="G92" s="42"/>
      <c r="H92" s="41" t="s">
        <v>14</v>
      </c>
      <c r="I92" s="41" t="s">
        <v>15</v>
      </c>
      <c r="J92" s="41" t="s">
        <v>16</v>
      </c>
      <c r="K92" s="41" t="s">
        <v>17</v>
      </c>
      <c r="L92" s="41" t="s">
        <v>18</v>
      </c>
      <c r="M92" s="41" t="s">
        <v>19</v>
      </c>
    </row>
    <row r="93" spans="1:13" s="2" customFormat="1" ht="22.5" customHeight="1" x14ac:dyDescent="0.25">
      <c r="A93" s="14"/>
      <c r="B93" s="18" t="s">
        <v>8</v>
      </c>
      <c r="C93" s="27"/>
      <c r="D93" s="24"/>
      <c r="E93" s="15"/>
      <c r="F93" s="49"/>
      <c r="G93" s="31"/>
      <c r="H93" s="49"/>
      <c r="I93" s="49"/>
      <c r="J93" s="49"/>
      <c r="K93" s="49"/>
      <c r="L93" s="49"/>
      <c r="M93" s="49"/>
    </row>
    <row r="94" spans="1:13" s="2" customFormat="1" ht="22.5" customHeight="1" x14ac:dyDescent="0.25">
      <c r="A94" s="14"/>
      <c r="B94" s="19" t="s">
        <v>12</v>
      </c>
      <c r="C94" s="15"/>
      <c r="D94" s="25"/>
      <c r="E94" s="15"/>
      <c r="F94" s="50"/>
      <c r="G94" s="31"/>
      <c r="H94" s="50"/>
      <c r="I94" s="50"/>
      <c r="J94" s="50"/>
      <c r="K94" s="50"/>
      <c r="L94" s="50"/>
      <c r="M94" s="50"/>
    </row>
    <row r="95" spans="1:13" s="2" customFormat="1" ht="22.5" customHeight="1" x14ac:dyDescent="0.25">
      <c r="A95" s="14"/>
      <c r="B95" s="19" t="s">
        <v>3</v>
      </c>
      <c r="C95" s="15"/>
      <c r="D95" s="25"/>
      <c r="E95" s="15"/>
      <c r="F95" s="50"/>
      <c r="G95" s="31"/>
      <c r="H95" s="50"/>
      <c r="I95" s="50"/>
      <c r="J95" s="50"/>
      <c r="K95" s="50"/>
      <c r="L95" s="50"/>
      <c r="M95" s="50"/>
    </row>
    <row r="96" spans="1:13" s="2" customFormat="1" ht="22.5" customHeight="1" x14ac:dyDescent="0.25">
      <c r="A96" s="14"/>
      <c r="B96" s="19" t="s">
        <v>4</v>
      </c>
      <c r="C96" s="15"/>
      <c r="D96" s="25"/>
      <c r="E96" s="15"/>
      <c r="F96" s="50"/>
      <c r="G96" s="31"/>
      <c r="H96" s="50"/>
      <c r="I96" s="50"/>
      <c r="J96" s="50"/>
      <c r="K96" s="50"/>
      <c r="L96" s="50"/>
      <c r="M96" s="50"/>
    </row>
    <row r="97" spans="1:13" s="2" customFormat="1" ht="22.5" customHeight="1" x14ac:dyDescent="0.25">
      <c r="A97" s="14"/>
      <c r="B97" s="19" t="s">
        <v>7</v>
      </c>
      <c r="C97" s="15"/>
      <c r="D97" s="25"/>
      <c r="E97" s="15"/>
      <c r="F97" s="50"/>
      <c r="G97" s="31"/>
      <c r="H97" s="50"/>
      <c r="I97" s="50"/>
      <c r="J97" s="50"/>
      <c r="K97" s="50"/>
      <c r="L97" s="50"/>
      <c r="M97" s="50"/>
    </row>
    <row r="98" spans="1:13" s="2" customFormat="1" ht="22.5" customHeight="1" x14ac:dyDescent="0.25">
      <c r="A98" s="14"/>
      <c r="B98" s="19" t="s">
        <v>10</v>
      </c>
      <c r="C98" s="15"/>
      <c r="D98" s="25"/>
      <c r="E98" s="15"/>
      <c r="F98" s="50"/>
      <c r="G98" s="31"/>
      <c r="H98" s="50"/>
      <c r="I98" s="50"/>
      <c r="J98" s="50"/>
      <c r="K98" s="50"/>
      <c r="L98" s="50"/>
      <c r="M98" s="50"/>
    </row>
    <row r="99" spans="1:13" s="2" customFormat="1" ht="22.5" customHeight="1" x14ac:dyDescent="0.25">
      <c r="A99" s="14"/>
      <c r="B99" s="19" t="s">
        <v>5</v>
      </c>
      <c r="C99" s="15"/>
      <c r="D99" s="25"/>
      <c r="E99" s="15"/>
      <c r="F99" s="50"/>
      <c r="G99" s="31"/>
      <c r="H99" s="50"/>
      <c r="I99" s="50"/>
      <c r="J99" s="50"/>
      <c r="K99" s="50"/>
      <c r="L99" s="50"/>
      <c r="M99" s="50"/>
    </row>
    <row r="100" spans="1:13" s="2" customFormat="1" ht="22.5" customHeight="1" x14ac:dyDescent="0.25">
      <c r="A100" s="14"/>
      <c r="B100" s="19" t="s">
        <v>1</v>
      </c>
      <c r="C100" s="15"/>
      <c r="D100" s="25"/>
      <c r="E100" s="15"/>
      <c r="F100" s="50"/>
      <c r="G100" s="31"/>
      <c r="H100" s="50"/>
      <c r="I100" s="50"/>
      <c r="J100" s="50"/>
      <c r="K100" s="50"/>
      <c r="L100" s="50"/>
      <c r="M100" s="50"/>
    </row>
    <row r="101" spans="1:13" s="2" customFormat="1" ht="22.5" customHeight="1" x14ac:dyDescent="0.25">
      <c r="A101" s="14"/>
      <c r="B101" s="19" t="s">
        <v>2</v>
      </c>
      <c r="C101" s="15"/>
      <c r="D101" s="25"/>
      <c r="E101" s="15"/>
      <c r="F101" s="50"/>
      <c r="G101" s="31"/>
      <c r="H101" s="50"/>
      <c r="I101" s="50"/>
      <c r="J101" s="50"/>
      <c r="K101" s="50"/>
      <c r="L101" s="50"/>
      <c r="M101" s="50"/>
    </row>
    <row r="102" spans="1:13" s="2" customFormat="1" ht="22.5" customHeight="1" x14ac:dyDescent="0.25">
      <c r="A102" s="14"/>
      <c r="B102" s="19" t="s">
        <v>11</v>
      </c>
      <c r="C102" s="15"/>
      <c r="D102" s="25"/>
      <c r="E102" s="15"/>
      <c r="F102" s="50"/>
      <c r="G102" s="31"/>
      <c r="H102" s="50"/>
      <c r="I102" s="50"/>
      <c r="J102" s="50"/>
      <c r="K102" s="50"/>
      <c r="L102" s="50"/>
      <c r="M102" s="50"/>
    </row>
    <row r="103" spans="1:13" s="2" customFormat="1" ht="22.5" customHeight="1" x14ac:dyDescent="0.25">
      <c r="A103" s="14"/>
      <c r="B103" s="19" t="s">
        <v>9</v>
      </c>
      <c r="C103" s="15"/>
      <c r="D103" s="25"/>
      <c r="E103" s="15"/>
      <c r="F103" s="50"/>
      <c r="G103" s="31"/>
      <c r="H103" s="50"/>
      <c r="I103" s="50"/>
      <c r="J103" s="50"/>
      <c r="K103" s="50"/>
      <c r="L103" s="50"/>
      <c r="M103" s="50"/>
    </row>
    <row r="104" spans="1:13" s="2" customFormat="1" ht="22.5" customHeight="1" x14ac:dyDescent="0.25">
      <c r="A104" s="14"/>
      <c r="B104" s="20" t="s">
        <v>6</v>
      </c>
      <c r="C104" s="29"/>
      <c r="D104" s="26"/>
      <c r="E104" s="15"/>
      <c r="F104" s="51"/>
      <c r="G104" s="31"/>
      <c r="H104" s="51"/>
      <c r="I104" s="51"/>
      <c r="J104" s="51"/>
      <c r="K104" s="51"/>
      <c r="L104" s="51"/>
      <c r="M104" s="51"/>
    </row>
    <row r="105" spans="1:13" x14ac:dyDescent="0.25">
      <c r="F105" s="30"/>
    </row>
    <row r="106" spans="1:13" x14ac:dyDescent="0.25">
      <c r="B106" s="21" t="s">
        <v>24</v>
      </c>
      <c r="D106" s="35">
        <f>D107*7.6</f>
        <v>0</v>
      </c>
    </row>
    <row r="107" spans="1:13" x14ac:dyDescent="0.25">
      <c r="B107" s="21" t="s">
        <v>25</v>
      </c>
      <c r="D107" s="35">
        <f>COUNTIF($D93:$D104,$A$9)</f>
        <v>0</v>
      </c>
    </row>
    <row r="109" spans="1:13" ht="22.5" customHeight="1" x14ac:dyDescent="0.25">
      <c r="A109" s="36"/>
      <c r="B109" s="37">
        <f>B88+1</f>
        <v>42763</v>
      </c>
      <c r="C109" s="8"/>
      <c r="D109" s="84" t="str">
        <f>IFERROR(VLOOKUP(B109,Fériés!$B$3:$C$14,2,FALSE),"")</f>
        <v/>
      </c>
      <c r="F109"/>
      <c r="G109"/>
      <c r="H109"/>
      <c r="I109"/>
      <c r="J109"/>
      <c r="K109"/>
      <c r="L109"/>
      <c r="M109"/>
    </row>
    <row r="110" spans="1:13" ht="7.5" customHeight="1" x14ac:dyDescent="0.25">
      <c r="A110" s="36"/>
      <c r="B110" s="37"/>
      <c r="C110" s="8"/>
      <c r="D110" s="22"/>
      <c r="F110"/>
      <c r="G110"/>
      <c r="H110"/>
      <c r="I110"/>
      <c r="J110"/>
      <c r="K110"/>
      <c r="L110"/>
      <c r="M110"/>
    </row>
    <row r="111" spans="1:13" ht="22.5" customHeight="1" x14ac:dyDescent="0.25">
      <c r="A111" s="36"/>
      <c r="B111" s="43" t="s">
        <v>28</v>
      </c>
      <c r="C111" s="43"/>
      <c r="D111" s="43"/>
      <c r="F111"/>
      <c r="G111"/>
      <c r="H111"/>
      <c r="I111"/>
      <c r="J111"/>
      <c r="K111"/>
      <c r="L111"/>
      <c r="M111"/>
    </row>
    <row r="112" spans="1:13" ht="7.5" customHeight="1" x14ac:dyDescent="0.25">
      <c r="B112" s="10"/>
      <c r="C112" s="10"/>
      <c r="D112" s="10"/>
      <c r="F112"/>
      <c r="G112"/>
      <c r="H112"/>
      <c r="I112"/>
      <c r="J112"/>
      <c r="K112"/>
      <c r="L112"/>
      <c r="M112"/>
    </row>
    <row r="113" spans="1:13" s="1" customFormat="1" ht="22.5" customHeight="1" x14ac:dyDescent="0.25">
      <c r="A113" s="12"/>
      <c r="B113" s="17" t="s">
        <v>0</v>
      </c>
      <c r="D113" s="23" t="s">
        <v>20</v>
      </c>
      <c r="E113" s="13"/>
    </row>
    <row r="114" spans="1:13" s="2" customFormat="1" ht="22.5" customHeight="1" x14ac:dyDescent="0.25">
      <c r="A114" s="14"/>
      <c r="B114" s="18" t="s">
        <v>8</v>
      </c>
      <c r="C114" s="27"/>
      <c r="D114" s="24"/>
      <c r="E114" s="15"/>
    </row>
    <row r="115" spans="1:13" s="2" customFormat="1" ht="22.5" customHeight="1" x14ac:dyDescent="0.25">
      <c r="A115" s="14"/>
      <c r="B115" s="19" t="s">
        <v>12</v>
      </c>
      <c r="C115" s="15"/>
      <c r="D115" s="25"/>
      <c r="E115" s="15"/>
    </row>
    <row r="116" spans="1:13" s="2" customFormat="1" ht="22.5" customHeight="1" x14ac:dyDescent="0.25">
      <c r="A116" s="14"/>
      <c r="B116" s="19" t="s">
        <v>3</v>
      </c>
      <c r="C116" s="15"/>
      <c r="D116" s="25"/>
      <c r="E116" s="15"/>
    </row>
    <row r="117" spans="1:13" s="2" customFormat="1" ht="22.5" customHeight="1" x14ac:dyDescent="0.25">
      <c r="A117" s="14"/>
      <c r="B117" s="19" t="s">
        <v>4</v>
      </c>
      <c r="C117" s="15"/>
      <c r="D117" s="25"/>
      <c r="E117" s="15"/>
    </row>
    <row r="118" spans="1:13" s="2" customFormat="1" ht="22.5" customHeight="1" x14ac:dyDescent="0.25">
      <c r="A118" s="14"/>
      <c r="B118" s="19" t="s">
        <v>7</v>
      </c>
      <c r="C118" s="15"/>
      <c r="D118" s="25"/>
      <c r="E118" s="15"/>
    </row>
    <row r="119" spans="1:13" s="2" customFormat="1" ht="22.5" customHeight="1" x14ac:dyDescent="0.25">
      <c r="A119" s="14"/>
      <c r="B119" s="19" t="s">
        <v>10</v>
      </c>
      <c r="C119" s="15"/>
      <c r="D119" s="25"/>
      <c r="E119" s="15"/>
    </row>
    <row r="120" spans="1:13" s="2" customFormat="1" ht="22.5" customHeight="1" x14ac:dyDescent="0.25">
      <c r="A120" s="14"/>
      <c r="B120" s="19" t="s">
        <v>5</v>
      </c>
      <c r="C120" s="15"/>
      <c r="D120" s="25"/>
      <c r="E120" s="15"/>
    </row>
    <row r="121" spans="1:13" s="2" customFormat="1" ht="22.5" customHeight="1" x14ac:dyDescent="0.25">
      <c r="A121" s="14"/>
      <c r="B121" s="19" t="s">
        <v>1</v>
      </c>
      <c r="C121" s="15"/>
      <c r="D121" s="25"/>
      <c r="E121" s="15"/>
    </row>
    <row r="122" spans="1:13" s="2" customFormat="1" ht="22.5" customHeight="1" x14ac:dyDescent="0.25">
      <c r="A122" s="14"/>
      <c r="B122" s="19" t="s">
        <v>2</v>
      </c>
      <c r="C122" s="15"/>
      <c r="D122" s="25"/>
      <c r="E122" s="15"/>
    </row>
    <row r="123" spans="1:13" s="2" customFormat="1" ht="22.5" customHeight="1" x14ac:dyDescent="0.25">
      <c r="A123" s="14"/>
      <c r="B123" s="19" t="s">
        <v>11</v>
      </c>
      <c r="C123" s="15"/>
      <c r="D123" s="25"/>
      <c r="E123" s="15"/>
    </row>
    <row r="124" spans="1:13" s="2" customFormat="1" ht="22.5" customHeight="1" x14ac:dyDescent="0.25">
      <c r="A124" s="14"/>
      <c r="B124" s="19" t="s">
        <v>9</v>
      </c>
      <c r="C124" s="15"/>
      <c r="D124" s="25"/>
      <c r="E124" s="15"/>
    </row>
    <row r="125" spans="1:13" s="2" customFormat="1" ht="22.5" customHeight="1" x14ac:dyDescent="0.25">
      <c r="A125" s="14"/>
      <c r="B125" s="20" t="s">
        <v>6</v>
      </c>
      <c r="C125" s="29"/>
      <c r="D125" s="26"/>
      <c r="E125" s="15"/>
    </row>
    <row r="126" spans="1:13" x14ac:dyDescent="0.25">
      <c r="F126"/>
      <c r="G126"/>
      <c r="H126"/>
      <c r="I126"/>
      <c r="J126"/>
      <c r="K126"/>
      <c r="L126"/>
      <c r="M126"/>
    </row>
    <row r="127" spans="1:13" x14ac:dyDescent="0.25">
      <c r="B127" s="21" t="s">
        <v>24</v>
      </c>
      <c r="D127" s="35">
        <f>D128*7.6</f>
        <v>0</v>
      </c>
      <c r="F127"/>
      <c r="G127"/>
      <c r="H127"/>
      <c r="I127"/>
      <c r="J127"/>
      <c r="K127"/>
      <c r="L127"/>
      <c r="M127"/>
    </row>
    <row r="128" spans="1:13" x14ac:dyDescent="0.25">
      <c r="B128" s="21" t="s">
        <v>25</v>
      </c>
      <c r="D128" s="35">
        <f>COUNTIF($D114:$D125,$A$9)</f>
        <v>0</v>
      </c>
      <c r="F128"/>
      <c r="G128"/>
      <c r="H128"/>
      <c r="I128"/>
      <c r="J128"/>
      <c r="K128"/>
      <c r="L128"/>
      <c r="M128"/>
    </row>
    <row r="129" spans="6:13" x14ac:dyDescent="0.25">
      <c r="F129"/>
      <c r="G129"/>
      <c r="H129"/>
      <c r="I129"/>
      <c r="J129"/>
      <c r="K129"/>
      <c r="L129"/>
      <c r="M129"/>
    </row>
    <row r="130" spans="6:13" x14ac:dyDescent="0.25">
      <c r="F130"/>
      <c r="G130"/>
      <c r="H130"/>
      <c r="I130"/>
      <c r="J130"/>
      <c r="K130"/>
      <c r="L130"/>
      <c r="M130"/>
    </row>
  </sheetData>
  <mergeCells count="8">
    <mergeCell ref="B69:D69"/>
    <mergeCell ref="B90:D90"/>
    <mergeCell ref="B2:D2"/>
    <mergeCell ref="E2:G2"/>
    <mergeCell ref="K2:M2"/>
    <mergeCell ref="B6:D6"/>
    <mergeCell ref="B27:D27"/>
    <mergeCell ref="B48:D48"/>
  </mergeCells>
  <dataValidations count="1">
    <dataValidation type="list" allowBlank="1" showInputMessage="1" showErrorMessage="1" sqref="D9:D20 D93:D104 D30:D41 D51:D62 D72:D83 D114:D125">
      <formula1>$A$9:$A$11</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2:M130"/>
  <sheetViews>
    <sheetView showGridLines="0" workbookViewId="0">
      <selection activeCell="D4" sqref="D4"/>
    </sheetView>
  </sheetViews>
  <sheetFormatPr baseColWidth="10" defaultRowHeight="15" x14ac:dyDescent="0.25"/>
  <cols>
    <col min="1" max="1" width="11.42578125" style="5"/>
    <col min="2" max="2" width="25.42578125" bestFit="1" customWidth="1"/>
    <col min="3" max="3" width="1.42578125" customWidth="1"/>
    <col min="4" max="4" width="24.140625" customWidth="1"/>
    <col min="5" max="5" width="2.85546875" style="8" customWidth="1"/>
    <col min="6" max="6" width="11.42578125" style="40"/>
    <col min="7" max="7" width="2.85546875" style="31" customWidth="1"/>
    <col min="8" max="13" width="11.42578125" style="40"/>
  </cols>
  <sheetData>
    <row r="2" spans="1:13" s="2" customFormat="1" ht="26.25" customHeight="1" x14ac:dyDescent="0.25">
      <c r="A2" s="14"/>
      <c r="B2" s="90" t="s">
        <v>26</v>
      </c>
      <c r="C2" s="91"/>
      <c r="D2" s="91"/>
      <c r="E2" s="92">
        <f>B4</f>
        <v>42765</v>
      </c>
      <c r="F2" s="92"/>
      <c r="G2" s="92"/>
      <c r="H2" s="38" t="s">
        <v>27</v>
      </c>
      <c r="I2" s="39">
        <f>E2+6</f>
        <v>42771</v>
      </c>
      <c r="J2" s="38"/>
      <c r="K2" s="93">
        <f>WEEKNUM($B$4)</f>
        <v>5</v>
      </c>
      <c r="L2" s="93"/>
      <c r="M2" s="94"/>
    </row>
    <row r="3" spans="1:13" x14ac:dyDescent="0.25">
      <c r="B3" s="8"/>
      <c r="C3" s="8"/>
      <c r="D3" s="8"/>
    </row>
    <row r="4" spans="1:13" ht="22.5" customHeight="1" x14ac:dyDescent="0.25">
      <c r="A4" s="36"/>
      <c r="B4" s="37">
        <f>'S3'!B4+7</f>
        <v>42765</v>
      </c>
      <c r="C4" s="8"/>
      <c r="D4" s="84" t="str">
        <f>IFERROR(VLOOKUP(B4,Fériés!$B$3:$C$14,2,FALSE),"")</f>
        <v/>
      </c>
    </row>
    <row r="5" spans="1:13" ht="7.5" customHeight="1" x14ac:dyDescent="0.25">
      <c r="A5" s="36"/>
      <c r="B5" s="37"/>
      <c r="C5" s="8"/>
      <c r="D5" s="22"/>
    </row>
    <row r="6" spans="1:13" s="48" customFormat="1" ht="22.5" customHeight="1" x14ac:dyDescent="0.25">
      <c r="A6" s="44"/>
      <c r="B6" s="89" t="s">
        <v>28</v>
      </c>
      <c r="C6" s="89"/>
      <c r="D6" s="89"/>
      <c r="E6" s="45"/>
      <c r="F6" s="46"/>
      <c r="G6" s="47"/>
      <c r="H6" s="46"/>
      <c r="I6" s="46"/>
      <c r="J6" s="46"/>
      <c r="K6" s="46"/>
      <c r="L6" s="46"/>
      <c r="M6" s="46"/>
    </row>
    <row r="7" spans="1:13" ht="7.5" customHeight="1" x14ac:dyDescent="0.25">
      <c r="B7" s="10"/>
      <c r="C7" s="10"/>
      <c r="D7" s="10"/>
      <c r="F7" s="32"/>
      <c r="H7" s="32"/>
      <c r="I7" s="32"/>
      <c r="J7" s="32"/>
      <c r="K7" s="32"/>
      <c r="L7" s="32"/>
      <c r="M7" s="32"/>
    </row>
    <row r="8" spans="1:13" s="1" customFormat="1" ht="22.5" customHeight="1" x14ac:dyDescent="0.25">
      <c r="A8" s="12"/>
      <c r="B8" s="17" t="s">
        <v>0</v>
      </c>
      <c r="D8" s="23" t="s">
        <v>20</v>
      </c>
      <c r="E8" s="13"/>
      <c r="F8" s="41" t="s">
        <v>13</v>
      </c>
      <c r="G8" s="42"/>
      <c r="H8" s="41" t="s">
        <v>14</v>
      </c>
      <c r="I8" s="41" t="s">
        <v>15</v>
      </c>
      <c r="J8" s="41" t="s">
        <v>16</v>
      </c>
      <c r="K8" s="41" t="s">
        <v>17</v>
      </c>
      <c r="L8" s="41" t="s">
        <v>18</v>
      </c>
      <c r="M8" s="41" t="s">
        <v>19</v>
      </c>
    </row>
    <row r="9" spans="1:13" s="2" customFormat="1" ht="22.5" customHeight="1" x14ac:dyDescent="0.25">
      <c r="A9" s="14" t="s">
        <v>21</v>
      </c>
      <c r="B9" s="18" t="s">
        <v>8</v>
      </c>
      <c r="C9" s="27"/>
      <c r="D9" s="24"/>
      <c r="E9" s="15"/>
      <c r="F9" s="49"/>
      <c r="G9" s="31"/>
      <c r="H9" s="49"/>
      <c r="I9" s="49"/>
      <c r="J9" s="49"/>
      <c r="K9" s="49"/>
      <c r="L9" s="49"/>
      <c r="M9" s="49"/>
    </row>
    <row r="10" spans="1:13" s="2" customFormat="1" ht="22.5" customHeight="1" x14ac:dyDescent="0.25">
      <c r="A10" s="14" t="s">
        <v>22</v>
      </c>
      <c r="B10" s="19" t="s">
        <v>12</v>
      </c>
      <c r="C10" s="15"/>
      <c r="D10" s="25"/>
      <c r="E10" s="15"/>
      <c r="F10" s="50"/>
      <c r="G10" s="31"/>
      <c r="H10" s="50"/>
      <c r="I10" s="50"/>
      <c r="J10" s="50"/>
      <c r="K10" s="50"/>
      <c r="L10" s="50"/>
      <c r="M10" s="50"/>
    </row>
    <row r="11" spans="1:13" s="2" customFormat="1" ht="22.5" customHeight="1" x14ac:dyDescent="0.25">
      <c r="A11" s="14" t="s">
        <v>23</v>
      </c>
      <c r="B11" s="19" t="s">
        <v>3</v>
      </c>
      <c r="C11" s="15"/>
      <c r="D11" s="25"/>
      <c r="E11" s="15"/>
      <c r="F11" s="50"/>
      <c r="G11" s="31"/>
      <c r="H11" s="50"/>
      <c r="I11" s="50"/>
      <c r="J11" s="50"/>
      <c r="K11" s="50"/>
      <c r="L11" s="50"/>
      <c r="M11" s="50"/>
    </row>
    <row r="12" spans="1:13" s="2" customFormat="1" ht="22.5" customHeight="1" x14ac:dyDescent="0.25">
      <c r="A12" s="14"/>
      <c r="B12" s="19" t="s">
        <v>4</v>
      </c>
      <c r="C12" s="15"/>
      <c r="D12" s="25"/>
      <c r="E12" s="15"/>
      <c r="F12" s="50"/>
      <c r="G12" s="31"/>
      <c r="H12" s="50"/>
      <c r="I12" s="50"/>
      <c r="J12" s="50"/>
      <c r="K12" s="50"/>
      <c r="L12" s="50"/>
      <c r="M12" s="50"/>
    </row>
    <row r="13" spans="1:13" s="2" customFormat="1" ht="22.5" customHeight="1" x14ac:dyDescent="0.25">
      <c r="A13" s="14"/>
      <c r="B13" s="19" t="s">
        <v>7</v>
      </c>
      <c r="C13" s="15"/>
      <c r="D13" s="25"/>
      <c r="E13" s="15"/>
      <c r="F13" s="50"/>
      <c r="G13" s="31"/>
      <c r="H13" s="50"/>
      <c r="I13" s="50"/>
      <c r="J13" s="50"/>
      <c r="K13" s="50"/>
      <c r="L13" s="50"/>
      <c r="M13" s="50"/>
    </row>
    <row r="14" spans="1:13" s="2" customFormat="1" ht="22.5" customHeight="1" x14ac:dyDescent="0.25">
      <c r="A14" s="14"/>
      <c r="B14" s="19" t="s">
        <v>10</v>
      </c>
      <c r="C14" s="15"/>
      <c r="D14" s="25"/>
      <c r="E14" s="15"/>
      <c r="F14" s="50"/>
      <c r="G14" s="31"/>
      <c r="H14" s="50"/>
      <c r="I14" s="50"/>
      <c r="J14" s="50"/>
      <c r="K14" s="50"/>
      <c r="L14" s="50"/>
      <c r="M14" s="50"/>
    </row>
    <row r="15" spans="1:13" s="2" customFormat="1" ht="22.5" customHeight="1" x14ac:dyDescent="0.25">
      <c r="A15" s="14"/>
      <c r="B15" s="19" t="s">
        <v>5</v>
      </c>
      <c r="C15" s="15"/>
      <c r="D15" s="25"/>
      <c r="E15" s="15"/>
      <c r="F15" s="50"/>
      <c r="G15" s="31"/>
      <c r="H15" s="50"/>
      <c r="I15" s="50"/>
      <c r="J15" s="50"/>
      <c r="K15" s="50"/>
      <c r="L15" s="50"/>
      <c r="M15" s="50"/>
    </row>
    <row r="16" spans="1:13" s="2" customFormat="1" ht="22.5" customHeight="1" x14ac:dyDescent="0.25">
      <c r="A16" s="14"/>
      <c r="B16" s="19" t="s">
        <v>1</v>
      </c>
      <c r="C16" s="15"/>
      <c r="D16" s="25"/>
      <c r="E16" s="15"/>
      <c r="F16" s="50"/>
      <c r="G16" s="31"/>
      <c r="H16" s="50"/>
      <c r="I16" s="50"/>
      <c r="J16" s="50"/>
      <c r="K16" s="50"/>
      <c r="L16" s="50"/>
      <c r="M16" s="50"/>
    </row>
    <row r="17" spans="1:13" s="2" customFormat="1" ht="22.5" customHeight="1" x14ac:dyDescent="0.25">
      <c r="A17" s="14"/>
      <c r="B17" s="19" t="s">
        <v>2</v>
      </c>
      <c r="C17" s="15"/>
      <c r="D17" s="25"/>
      <c r="E17" s="15"/>
      <c r="F17" s="50"/>
      <c r="G17" s="31"/>
      <c r="H17" s="50"/>
      <c r="I17" s="50"/>
      <c r="J17" s="50"/>
      <c r="K17" s="50"/>
      <c r="L17" s="50"/>
      <c r="M17" s="50"/>
    </row>
    <row r="18" spans="1:13" s="2" customFormat="1" ht="22.5" customHeight="1" x14ac:dyDescent="0.25">
      <c r="A18" s="14"/>
      <c r="B18" s="19" t="s">
        <v>11</v>
      </c>
      <c r="C18" s="15"/>
      <c r="D18" s="25"/>
      <c r="E18" s="15"/>
      <c r="F18" s="50"/>
      <c r="G18" s="31"/>
      <c r="H18" s="50"/>
      <c r="I18" s="50"/>
      <c r="J18" s="50"/>
      <c r="K18" s="50"/>
      <c r="L18" s="50"/>
      <c r="M18" s="50"/>
    </row>
    <row r="19" spans="1:13" s="2" customFormat="1" ht="22.5" customHeight="1" x14ac:dyDescent="0.25">
      <c r="A19" s="14"/>
      <c r="B19" s="19" t="s">
        <v>9</v>
      </c>
      <c r="C19" s="15"/>
      <c r="D19" s="25"/>
      <c r="E19" s="15"/>
      <c r="F19" s="50"/>
      <c r="G19" s="31"/>
      <c r="H19" s="50"/>
      <c r="I19" s="50"/>
      <c r="J19" s="50"/>
      <c r="K19" s="50"/>
      <c r="L19" s="50"/>
      <c r="M19" s="50"/>
    </row>
    <row r="20" spans="1:13" s="2" customFormat="1" ht="22.5" customHeight="1" x14ac:dyDescent="0.25">
      <c r="A20" s="14"/>
      <c r="B20" s="20" t="s">
        <v>6</v>
      </c>
      <c r="C20" s="29"/>
      <c r="D20" s="26"/>
      <c r="E20" s="15"/>
      <c r="F20" s="51"/>
      <c r="G20" s="31"/>
      <c r="H20" s="51"/>
      <c r="I20" s="51"/>
      <c r="J20" s="51"/>
      <c r="K20" s="51"/>
      <c r="L20" s="51"/>
      <c r="M20" s="51"/>
    </row>
    <row r="21" spans="1:13" x14ac:dyDescent="0.25">
      <c r="F21" s="30"/>
    </row>
    <row r="22" spans="1:13" x14ac:dyDescent="0.25">
      <c r="B22" s="21" t="s">
        <v>24</v>
      </c>
      <c r="D22" s="35">
        <f>D23*7.6</f>
        <v>0</v>
      </c>
    </row>
    <row r="23" spans="1:13" x14ac:dyDescent="0.25">
      <c r="B23" s="21" t="s">
        <v>25</v>
      </c>
      <c r="D23" s="35">
        <f>COUNTIF($D9:$D20,$A$9)</f>
        <v>0</v>
      </c>
    </row>
    <row r="25" spans="1:13" ht="22.5" customHeight="1" x14ac:dyDescent="0.25">
      <c r="A25" s="36"/>
      <c r="B25" s="37">
        <f>B4+1</f>
        <v>42766</v>
      </c>
      <c r="C25" s="8"/>
      <c r="D25" s="84" t="str">
        <f>IFERROR(VLOOKUP(B25,Fériés!$B$3:$C$14,2,FALSE),"")</f>
        <v/>
      </c>
    </row>
    <row r="26" spans="1:13" ht="7.5" customHeight="1" x14ac:dyDescent="0.25">
      <c r="A26" s="36"/>
      <c r="B26" s="37"/>
      <c r="C26" s="8"/>
      <c r="D26" s="22"/>
    </row>
    <row r="27" spans="1:13" ht="22.5" customHeight="1" x14ac:dyDescent="0.25">
      <c r="A27" s="36"/>
      <c r="B27" s="89" t="s">
        <v>28</v>
      </c>
      <c r="C27" s="89"/>
      <c r="D27" s="89"/>
      <c r="F27" s="46"/>
      <c r="G27" s="47"/>
      <c r="H27" s="46"/>
      <c r="I27" s="46"/>
      <c r="J27" s="46"/>
      <c r="K27" s="46"/>
      <c r="L27" s="46"/>
      <c r="M27" s="46"/>
    </row>
    <row r="28" spans="1:13" ht="7.5" customHeight="1" x14ac:dyDescent="0.25">
      <c r="B28" s="10"/>
      <c r="C28" s="10"/>
      <c r="D28" s="10"/>
      <c r="F28" s="32"/>
      <c r="H28" s="32"/>
      <c r="I28" s="32"/>
      <c r="J28" s="32"/>
      <c r="K28" s="32"/>
      <c r="L28" s="32"/>
      <c r="M28" s="32"/>
    </row>
    <row r="29" spans="1:13" s="1" customFormat="1" ht="22.5" customHeight="1" x14ac:dyDescent="0.25">
      <c r="A29" s="12"/>
      <c r="B29" s="17" t="s">
        <v>0</v>
      </c>
      <c r="D29" s="23" t="s">
        <v>20</v>
      </c>
      <c r="E29" s="13"/>
      <c r="F29" s="41" t="s">
        <v>13</v>
      </c>
      <c r="G29" s="42"/>
      <c r="H29" s="41" t="s">
        <v>14</v>
      </c>
      <c r="I29" s="41" t="s">
        <v>15</v>
      </c>
      <c r="J29" s="41" t="s">
        <v>16</v>
      </c>
      <c r="K29" s="41" t="s">
        <v>17</v>
      </c>
      <c r="L29" s="41" t="s">
        <v>18</v>
      </c>
      <c r="M29" s="41" t="s">
        <v>19</v>
      </c>
    </row>
    <row r="30" spans="1:13" s="2" customFormat="1" ht="22.5" customHeight="1" x14ac:dyDescent="0.25">
      <c r="A30" s="14"/>
      <c r="B30" s="18" t="s">
        <v>8</v>
      </c>
      <c r="C30" s="27"/>
      <c r="D30" s="24"/>
      <c r="E30" s="15"/>
      <c r="F30" s="49"/>
      <c r="G30" s="31"/>
      <c r="H30" s="49"/>
      <c r="I30" s="49"/>
      <c r="J30" s="49"/>
      <c r="K30" s="49"/>
      <c r="L30" s="49"/>
      <c r="M30" s="49"/>
    </row>
    <row r="31" spans="1:13" s="2" customFormat="1" ht="22.5" customHeight="1" x14ac:dyDescent="0.25">
      <c r="A31" s="14"/>
      <c r="B31" s="19" t="s">
        <v>12</v>
      </c>
      <c r="C31" s="15"/>
      <c r="D31" s="25"/>
      <c r="E31" s="15"/>
      <c r="F31" s="50"/>
      <c r="G31" s="31"/>
      <c r="H31" s="50"/>
      <c r="I31" s="50"/>
      <c r="J31" s="50"/>
      <c r="K31" s="50"/>
      <c r="L31" s="50"/>
      <c r="M31" s="50"/>
    </row>
    <row r="32" spans="1:13" s="2" customFormat="1" ht="22.5" customHeight="1" x14ac:dyDescent="0.25">
      <c r="A32" s="14"/>
      <c r="B32" s="19" t="s">
        <v>3</v>
      </c>
      <c r="C32" s="15"/>
      <c r="D32" s="25"/>
      <c r="E32" s="15"/>
      <c r="F32" s="50"/>
      <c r="G32" s="31"/>
      <c r="H32" s="50"/>
      <c r="I32" s="50"/>
      <c r="J32" s="50"/>
      <c r="K32" s="50"/>
      <c r="L32" s="50"/>
      <c r="M32" s="50"/>
    </row>
    <row r="33" spans="1:13" s="2" customFormat="1" ht="22.5" customHeight="1" x14ac:dyDescent="0.25">
      <c r="A33" s="14"/>
      <c r="B33" s="19" t="s">
        <v>4</v>
      </c>
      <c r="C33" s="15"/>
      <c r="D33" s="25"/>
      <c r="E33" s="15"/>
      <c r="F33" s="50"/>
      <c r="G33" s="31"/>
      <c r="H33" s="50"/>
      <c r="I33" s="50"/>
      <c r="J33" s="50"/>
      <c r="K33" s="50"/>
      <c r="L33" s="50"/>
      <c r="M33" s="50"/>
    </row>
    <row r="34" spans="1:13" s="2" customFormat="1" ht="22.5" customHeight="1" x14ac:dyDescent="0.25">
      <c r="A34" s="14"/>
      <c r="B34" s="19" t="s">
        <v>7</v>
      </c>
      <c r="C34" s="15"/>
      <c r="D34" s="25"/>
      <c r="E34" s="15"/>
      <c r="F34" s="50"/>
      <c r="G34" s="31"/>
      <c r="H34" s="50"/>
      <c r="I34" s="50"/>
      <c r="J34" s="50"/>
      <c r="K34" s="50"/>
      <c r="L34" s="50"/>
      <c r="M34" s="50"/>
    </row>
    <row r="35" spans="1:13" s="2" customFormat="1" ht="22.5" customHeight="1" x14ac:dyDescent="0.25">
      <c r="A35" s="14"/>
      <c r="B35" s="19" t="s">
        <v>10</v>
      </c>
      <c r="C35" s="15"/>
      <c r="D35" s="25"/>
      <c r="E35" s="15"/>
      <c r="F35" s="50"/>
      <c r="G35" s="31"/>
      <c r="H35" s="50"/>
      <c r="I35" s="50"/>
      <c r="J35" s="50"/>
      <c r="K35" s="50"/>
      <c r="L35" s="50"/>
      <c r="M35" s="50"/>
    </row>
    <row r="36" spans="1:13" s="2" customFormat="1" ht="22.5" customHeight="1" x14ac:dyDescent="0.25">
      <c r="A36" s="14"/>
      <c r="B36" s="19" t="s">
        <v>5</v>
      </c>
      <c r="C36" s="15"/>
      <c r="D36" s="25"/>
      <c r="E36" s="15"/>
      <c r="F36" s="50"/>
      <c r="G36" s="31"/>
      <c r="H36" s="50"/>
      <c r="I36" s="50"/>
      <c r="J36" s="50"/>
      <c r="K36" s="50"/>
      <c r="L36" s="50"/>
      <c r="M36" s="50"/>
    </row>
    <row r="37" spans="1:13" s="2" customFormat="1" ht="22.5" customHeight="1" x14ac:dyDescent="0.25">
      <c r="A37" s="14"/>
      <c r="B37" s="19" t="s">
        <v>1</v>
      </c>
      <c r="C37" s="15"/>
      <c r="D37" s="25"/>
      <c r="E37" s="15"/>
      <c r="F37" s="50"/>
      <c r="G37" s="31"/>
      <c r="H37" s="50"/>
      <c r="I37" s="50"/>
      <c r="J37" s="50"/>
      <c r="K37" s="50"/>
      <c r="L37" s="50"/>
      <c r="M37" s="50"/>
    </row>
    <row r="38" spans="1:13" s="2" customFormat="1" ht="22.5" customHeight="1" x14ac:dyDescent="0.25">
      <c r="A38" s="14"/>
      <c r="B38" s="19" t="s">
        <v>2</v>
      </c>
      <c r="C38" s="15"/>
      <c r="D38" s="25"/>
      <c r="E38" s="15"/>
      <c r="F38" s="50"/>
      <c r="G38" s="31"/>
      <c r="H38" s="50"/>
      <c r="I38" s="50"/>
      <c r="J38" s="50"/>
      <c r="K38" s="50"/>
      <c r="L38" s="50"/>
      <c r="M38" s="50"/>
    </row>
    <row r="39" spans="1:13" s="2" customFormat="1" ht="22.5" customHeight="1" x14ac:dyDescent="0.25">
      <c r="A39" s="14"/>
      <c r="B39" s="19" t="s">
        <v>11</v>
      </c>
      <c r="C39" s="15"/>
      <c r="D39" s="25"/>
      <c r="E39" s="15"/>
      <c r="F39" s="50"/>
      <c r="G39" s="31"/>
      <c r="H39" s="50"/>
      <c r="I39" s="50"/>
      <c r="J39" s="50"/>
      <c r="K39" s="50"/>
      <c r="L39" s="50"/>
      <c r="M39" s="50"/>
    </row>
    <row r="40" spans="1:13" s="2" customFormat="1" ht="22.5" customHeight="1" x14ac:dyDescent="0.25">
      <c r="A40" s="14"/>
      <c r="B40" s="19" t="s">
        <v>9</v>
      </c>
      <c r="C40" s="15"/>
      <c r="D40" s="25"/>
      <c r="E40" s="15"/>
      <c r="F40" s="50"/>
      <c r="G40" s="31"/>
      <c r="H40" s="50"/>
      <c r="I40" s="50"/>
      <c r="J40" s="50"/>
      <c r="K40" s="50"/>
      <c r="L40" s="50"/>
      <c r="M40" s="50"/>
    </row>
    <row r="41" spans="1:13" s="2" customFormat="1" ht="22.5" customHeight="1" x14ac:dyDescent="0.25">
      <c r="A41" s="14"/>
      <c r="B41" s="20" t="s">
        <v>6</v>
      </c>
      <c r="C41" s="29"/>
      <c r="D41" s="26"/>
      <c r="E41" s="15"/>
      <c r="F41" s="51"/>
      <c r="G41" s="31"/>
      <c r="H41" s="51"/>
      <c r="I41" s="51"/>
      <c r="J41" s="51"/>
      <c r="K41" s="51"/>
      <c r="L41" s="51"/>
      <c r="M41" s="51"/>
    </row>
    <row r="42" spans="1:13" x14ac:dyDescent="0.25">
      <c r="F42" s="30"/>
    </row>
    <row r="43" spans="1:13" x14ac:dyDescent="0.25">
      <c r="B43" s="21" t="s">
        <v>24</v>
      </c>
      <c r="D43" s="35">
        <f>D44*7.6</f>
        <v>0</v>
      </c>
    </row>
    <row r="44" spans="1:13" x14ac:dyDescent="0.25">
      <c r="B44" s="21" t="s">
        <v>25</v>
      </c>
      <c r="D44" s="35">
        <f>COUNTIF($D30:$D41,$A$9)</f>
        <v>0</v>
      </c>
    </row>
    <row r="46" spans="1:13" ht="22.5" customHeight="1" x14ac:dyDescent="0.25">
      <c r="A46" s="36"/>
      <c r="B46" s="37">
        <f>B25+1</f>
        <v>42767</v>
      </c>
      <c r="C46" s="8"/>
      <c r="D46" s="84" t="str">
        <f>IFERROR(VLOOKUP(B46,Fériés!$B$3:$C$14,2,FALSE),"")</f>
        <v/>
      </c>
    </row>
    <row r="47" spans="1:13" ht="7.5" customHeight="1" x14ac:dyDescent="0.25">
      <c r="A47" s="36"/>
      <c r="B47" s="37"/>
      <c r="C47" s="8"/>
      <c r="D47" s="22"/>
    </row>
    <row r="48" spans="1:13" ht="22.5" customHeight="1" x14ac:dyDescent="0.25">
      <c r="A48" s="36"/>
      <c r="B48" s="89" t="s">
        <v>28</v>
      </c>
      <c r="C48" s="89"/>
      <c r="D48" s="89"/>
      <c r="F48" s="46"/>
      <c r="G48" s="47"/>
      <c r="H48" s="46"/>
      <c r="I48" s="46"/>
      <c r="J48" s="46"/>
      <c r="K48" s="46"/>
      <c r="L48" s="46"/>
      <c r="M48" s="46"/>
    </row>
    <row r="49" spans="1:13" ht="7.5" customHeight="1" x14ac:dyDescent="0.25">
      <c r="B49" s="10"/>
      <c r="C49" s="10"/>
      <c r="D49" s="10"/>
      <c r="F49" s="32"/>
      <c r="H49" s="32"/>
      <c r="I49" s="32"/>
      <c r="J49" s="32"/>
      <c r="K49" s="32"/>
      <c r="L49" s="32"/>
      <c r="M49" s="32"/>
    </row>
    <row r="50" spans="1:13" s="1" customFormat="1" ht="22.5" customHeight="1" x14ac:dyDescent="0.25">
      <c r="A50" s="12"/>
      <c r="B50" s="17" t="s">
        <v>0</v>
      </c>
      <c r="D50" s="23" t="s">
        <v>20</v>
      </c>
      <c r="E50" s="13"/>
      <c r="F50" s="41" t="s">
        <v>13</v>
      </c>
      <c r="G50" s="42"/>
      <c r="H50" s="41" t="s">
        <v>14</v>
      </c>
      <c r="I50" s="41" t="s">
        <v>15</v>
      </c>
      <c r="J50" s="41" t="s">
        <v>16</v>
      </c>
      <c r="K50" s="41" t="s">
        <v>17</v>
      </c>
      <c r="L50" s="41" t="s">
        <v>18</v>
      </c>
      <c r="M50" s="41" t="s">
        <v>19</v>
      </c>
    </row>
    <row r="51" spans="1:13" s="2" customFormat="1" ht="22.5" customHeight="1" x14ac:dyDescent="0.25">
      <c r="A51" s="14"/>
      <c r="B51" s="18" t="s">
        <v>8</v>
      </c>
      <c r="C51" s="27"/>
      <c r="D51" s="24"/>
      <c r="E51" s="15"/>
      <c r="F51" s="49"/>
      <c r="G51" s="31"/>
      <c r="H51" s="49"/>
      <c r="I51" s="49"/>
      <c r="J51" s="49"/>
      <c r="K51" s="49"/>
      <c r="L51" s="49"/>
      <c r="M51" s="49"/>
    </row>
    <row r="52" spans="1:13" s="2" customFormat="1" ht="22.5" customHeight="1" x14ac:dyDescent="0.25">
      <c r="A52" s="14"/>
      <c r="B52" s="19" t="s">
        <v>12</v>
      </c>
      <c r="C52" s="15"/>
      <c r="D52" s="25"/>
      <c r="E52" s="15"/>
      <c r="F52" s="50"/>
      <c r="G52" s="31"/>
      <c r="H52" s="50"/>
      <c r="I52" s="50"/>
      <c r="J52" s="50"/>
      <c r="K52" s="50"/>
      <c r="L52" s="50"/>
      <c r="M52" s="50"/>
    </row>
    <row r="53" spans="1:13" s="2" customFormat="1" ht="22.5" customHeight="1" x14ac:dyDescent="0.25">
      <c r="A53" s="14"/>
      <c r="B53" s="19" t="s">
        <v>3</v>
      </c>
      <c r="C53" s="15"/>
      <c r="D53" s="25"/>
      <c r="E53" s="15"/>
      <c r="F53" s="50"/>
      <c r="G53" s="31"/>
      <c r="H53" s="50"/>
      <c r="I53" s="50"/>
      <c r="J53" s="50"/>
      <c r="K53" s="50"/>
      <c r="L53" s="50"/>
      <c r="M53" s="50"/>
    </row>
    <row r="54" spans="1:13" s="2" customFormat="1" ht="22.5" customHeight="1" x14ac:dyDescent="0.25">
      <c r="A54" s="14"/>
      <c r="B54" s="19" t="s">
        <v>4</v>
      </c>
      <c r="C54" s="15"/>
      <c r="D54" s="25"/>
      <c r="E54" s="15"/>
      <c r="F54" s="50"/>
      <c r="G54" s="31"/>
      <c r="H54" s="50"/>
      <c r="I54" s="50"/>
      <c r="J54" s="50"/>
      <c r="K54" s="50"/>
      <c r="L54" s="50"/>
      <c r="M54" s="50"/>
    </row>
    <row r="55" spans="1:13" s="2" customFormat="1" ht="22.5" customHeight="1" x14ac:dyDescent="0.25">
      <c r="A55" s="14"/>
      <c r="B55" s="19" t="s">
        <v>7</v>
      </c>
      <c r="C55" s="15"/>
      <c r="D55" s="25"/>
      <c r="E55" s="15"/>
      <c r="F55" s="50"/>
      <c r="G55" s="31"/>
      <c r="H55" s="50"/>
      <c r="I55" s="50"/>
      <c r="J55" s="50"/>
      <c r="K55" s="50"/>
      <c r="L55" s="50"/>
      <c r="M55" s="50"/>
    </row>
    <row r="56" spans="1:13" s="2" customFormat="1" ht="22.5" customHeight="1" x14ac:dyDescent="0.25">
      <c r="A56" s="14"/>
      <c r="B56" s="19" t="s">
        <v>10</v>
      </c>
      <c r="C56" s="15"/>
      <c r="D56" s="25"/>
      <c r="E56" s="15"/>
      <c r="F56" s="50"/>
      <c r="G56" s="31"/>
      <c r="H56" s="50"/>
      <c r="I56" s="50"/>
      <c r="J56" s="50"/>
      <c r="K56" s="50"/>
      <c r="L56" s="50"/>
      <c r="M56" s="50"/>
    </row>
    <row r="57" spans="1:13" s="2" customFormat="1" ht="22.5" customHeight="1" x14ac:dyDescent="0.25">
      <c r="A57" s="14"/>
      <c r="B57" s="19" t="s">
        <v>5</v>
      </c>
      <c r="C57" s="15"/>
      <c r="D57" s="25"/>
      <c r="E57" s="15"/>
      <c r="F57" s="50"/>
      <c r="G57" s="31"/>
      <c r="H57" s="50"/>
      <c r="I57" s="50"/>
      <c r="J57" s="50"/>
      <c r="K57" s="50"/>
      <c r="L57" s="50"/>
      <c r="M57" s="50"/>
    </row>
    <row r="58" spans="1:13" s="2" customFormat="1" ht="22.5" customHeight="1" x14ac:dyDescent="0.25">
      <c r="A58" s="14"/>
      <c r="B58" s="19" t="s">
        <v>1</v>
      </c>
      <c r="C58" s="15"/>
      <c r="D58" s="25"/>
      <c r="E58" s="15"/>
      <c r="F58" s="50"/>
      <c r="G58" s="31"/>
      <c r="H58" s="50"/>
      <c r="I58" s="50"/>
      <c r="J58" s="50"/>
      <c r="K58" s="50"/>
      <c r="L58" s="50"/>
      <c r="M58" s="50"/>
    </row>
    <row r="59" spans="1:13" s="2" customFormat="1" ht="22.5" customHeight="1" x14ac:dyDescent="0.25">
      <c r="A59" s="14"/>
      <c r="B59" s="19" t="s">
        <v>2</v>
      </c>
      <c r="C59" s="15"/>
      <c r="D59" s="25"/>
      <c r="E59" s="15"/>
      <c r="F59" s="50"/>
      <c r="G59" s="31"/>
      <c r="H59" s="50"/>
      <c r="I59" s="50"/>
      <c r="J59" s="50"/>
      <c r="K59" s="50"/>
      <c r="L59" s="50"/>
      <c r="M59" s="50"/>
    </row>
    <row r="60" spans="1:13" s="2" customFormat="1" ht="22.5" customHeight="1" x14ac:dyDescent="0.25">
      <c r="A60" s="14"/>
      <c r="B60" s="19" t="s">
        <v>11</v>
      </c>
      <c r="C60" s="15"/>
      <c r="D60" s="25"/>
      <c r="E60" s="15"/>
      <c r="F60" s="50"/>
      <c r="G60" s="31"/>
      <c r="H60" s="50"/>
      <c r="I60" s="50"/>
      <c r="J60" s="50"/>
      <c r="K60" s="50"/>
      <c r="L60" s="50"/>
      <c r="M60" s="50"/>
    </row>
    <row r="61" spans="1:13" s="2" customFormat="1" ht="22.5" customHeight="1" x14ac:dyDescent="0.25">
      <c r="A61" s="14"/>
      <c r="B61" s="19" t="s">
        <v>9</v>
      </c>
      <c r="C61" s="15"/>
      <c r="D61" s="25"/>
      <c r="E61" s="15"/>
      <c r="F61" s="50"/>
      <c r="G61" s="31"/>
      <c r="H61" s="50"/>
      <c r="I61" s="50"/>
      <c r="J61" s="50"/>
      <c r="K61" s="50"/>
      <c r="L61" s="50"/>
      <c r="M61" s="50"/>
    </row>
    <row r="62" spans="1:13" s="2" customFormat="1" ht="22.5" customHeight="1" x14ac:dyDescent="0.25">
      <c r="A62" s="14"/>
      <c r="B62" s="20" t="s">
        <v>6</v>
      </c>
      <c r="C62" s="29"/>
      <c r="D62" s="26"/>
      <c r="E62" s="15"/>
      <c r="F62" s="51"/>
      <c r="G62" s="31"/>
      <c r="H62" s="51"/>
      <c r="I62" s="51"/>
      <c r="J62" s="51"/>
      <c r="K62" s="51"/>
      <c r="L62" s="51"/>
      <c r="M62" s="51"/>
    </row>
    <row r="63" spans="1:13" x14ac:dyDescent="0.25">
      <c r="F63" s="30"/>
    </row>
    <row r="64" spans="1:13" x14ac:dyDescent="0.25">
      <c r="B64" s="21" t="s">
        <v>24</v>
      </c>
      <c r="D64" s="35">
        <f>D65*7.6</f>
        <v>0</v>
      </c>
    </row>
    <row r="65" spans="1:13" x14ac:dyDescent="0.25">
      <c r="B65" s="21" t="s">
        <v>25</v>
      </c>
      <c r="D65" s="35">
        <f>COUNTIF($D51:$D62,$A$9)</f>
        <v>0</v>
      </c>
    </row>
    <row r="67" spans="1:13" ht="22.5" customHeight="1" x14ac:dyDescent="0.25">
      <c r="A67" s="36"/>
      <c r="B67" s="37">
        <f>B46+1</f>
        <v>42768</v>
      </c>
      <c r="C67" s="8"/>
      <c r="D67" s="84" t="str">
        <f>IFERROR(VLOOKUP(B67,Fériés!$B$3:$C$14,2,FALSE),"")</f>
        <v/>
      </c>
    </row>
    <row r="68" spans="1:13" ht="7.5" customHeight="1" x14ac:dyDescent="0.25">
      <c r="A68" s="36"/>
      <c r="B68" s="37"/>
      <c r="C68" s="8"/>
      <c r="D68" s="22"/>
    </row>
    <row r="69" spans="1:13" ht="22.5" customHeight="1" x14ac:dyDescent="0.25">
      <c r="A69" s="36"/>
      <c r="B69" s="89" t="s">
        <v>28</v>
      </c>
      <c r="C69" s="89"/>
      <c r="D69" s="89"/>
      <c r="F69" s="46"/>
      <c r="G69" s="47"/>
      <c r="H69" s="46"/>
      <c r="I69" s="46"/>
      <c r="J69" s="46"/>
      <c r="K69" s="46"/>
      <c r="L69" s="46"/>
      <c r="M69" s="46"/>
    </row>
    <row r="70" spans="1:13" ht="7.5" customHeight="1" x14ac:dyDescent="0.25">
      <c r="B70" s="10"/>
      <c r="C70" s="10"/>
      <c r="D70" s="10"/>
      <c r="F70" s="32"/>
      <c r="H70" s="32"/>
      <c r="I70" s="32"/>
      <c r="J70" s="32"/>
      <c r="K70" s="32"/>
      <c r="L70" s="32"/>
      <c r="M70" s="32"/>
    </row>
    <row r="71" spans="1:13" s="1" customFormat="1" ht="22.5" customHeight="1" x14ac:dyDescent="0.25">
      <c r="A71" s="12"/>
      <c r="B71" s="17" t="s">
        <v>0</v>
      </c>
      <c r="D71" s="23" t="s">
        <v>20</v>
      </c>
      <c r="E71" s="13"/>
      <c r="F71" s="41" t="s">
        <v>13</v>
      </c>
      <c r="G71" s="42"/>
      <c r="H71" s="41" t="s">
        <v>14</v>
      </c>
      <c r="I71" s="41" t="s">
        <v>15</v>
      </c>
      <c r="J71" s="41" t="s">
        <v>16</v>
      </c>
      <c r="K71" s="41" t="s">
        <v>17</v>
      </c>
      <c r="L71" s="41" t="s">
        <v>18</v>
      </c>
      <c r="M71" s="41" t="s">
        <v>19</v>
      </c>
    </row>
    <row r="72" spans="1:13" s="2" customFormat="1" ht="22.5" customHeight="1" x14ac:dyDescent="0.25">
      <c r="A72" s="14"/>
      <c r="B72" s="18" t="s">
        <v>8</v>
      </c>
      <c r="C72" s="27"/>
      <c r="D72" s="24"/>
      <c r="E72" s="15"/>
      <c r="F72" s="49"/>
      <c r="G72" s="31"/>
      <c r="H72" s="49"/>
      <c r="I72" s="49"/>
      <c r="J72" s="49"/>
      <c r="K72" s="49"/>
      <c r="L72" s="49"/>
      <c r="M72" s="49"/>
    </row>
    <row r="73" spans="1:13" s="2" customFormat="1" ht="22.5" customHeight="1" x14ac:dyDescent="0.25">
      <c r="A73" s="14"/>
      <c r="B73" s="19" t="s">
        <v>12</v>
      </c>
      <c r="C73" s="15"/>
      <c r="D73" s="25"/>
      <c r="E73" s="15"/>
      <c r="F73" s="50"/>
      <c r="G73" s="31"/>
      <c r="H73" s="50"/>
      <c r="I73" s="50"/>
      <c r="J73" s="50"/>
      <c r="K73" s="50"/>
      <c r="L73" s="50"/>
      <c r="M73" s="50"/>
    </row>
    <row r="74" spans="1:13" s="2" customFormat="1" ht="22.5" customHeight="1" x14ac:dyDescent="0.25">
      <c r="A74" s="14"/>
      <c r="B74" s="19" t="s">
        <v>3</v>
      </c>
      <c r="C74" s="15"/>
      <c r="D74" s="25"/>
      <c r="E74" s="15"/>
      <c r="F74" s="50"/>
      <c r="G74" s="31"/>
      <c r="H74" s="50"/>
      <c r="I74" s="50"/>
      <c r="J74" s="50"/>
      <c r="K74" s="50"/>
      <c r="L74" s="50"/>
      <c r="M74" s="50"/>
    </row>
    <row r="75" spans="1:13" s="2" customFormat="1" ht="22.5" customHeight="1" x14ac:dyDescent="0.25">
      <c r="A75" s="14"/>
      <c r="B75" s="19" t="s">
        <v>4</v>
      </c>
      <c r="C75" s="15"/>
      <c r="D75" s="25"/>
      <c r="E75" s="15"/>
      <c r="F75" s="50"/>
      <c r="G75" s="31"/>
      <c r="H75" s="50"/>
      <c r="I75" s="50"/>
      <c r="J75" s="50"/>
      <c r="K75" s="50"/>
      <c r="L75" s="50"/>
      <c r="M75" s="50"/>
    </row>
    <row r="76" spans="1:13" s="2" customFormat="1" ht="22.5" customHeight="1" x14ac:dyDescent="0.25">
      <c r="A76" s="14"/>
      <c r="B76" s="19" t="s">
        <v>7</v>
      </c>
      <c r="C76" s="15"/>
      <c r="D76" s="25"/>
      <c r="E76" s="15"/>
      <c r="F76" s="50"/>
      <c r="G76" s="31"/>
      <c r="H76" s="50"/>
      <c r="I76" s="50"/>
      <c r="J76" s="50"/>
      <c r="K76" s="50"/>
      <c r="L76" s="50"/>
      <c r="M76" s="50"/>
    </row>
    <row r="77" spans="1:13" s="2" customFormat="1" ht="22.5" customHeight="1" x14ac:dyDescent="0.25">
      <c r="A77" s="14"/>
      <c r="B77" s="19" t="s">
        <v>10</v>
      </c>
      <c r="C77" s="15"/>
      <c r="D77" s="25"/>
      <c r="E77" s="15"/>
      <c r="F77" s="50"/>
      <c r="G77" s="31"/>
      <c r="H77" s="50"/>
      <c r="I77" s="50"/>
      <c r="J77" s="50"/>
      <c r="K77" s="50"/>
      <c r="L77" s="50"/>
      <c r="M77" s="50"/>
    </row>
    <row r="78" spans="1:13" s="2" customFormat="1" ht="22.5" customHeight="1" x14ac:dyDescent="0.25">
      <c r="A78" s="14"/>
      <c r="B78" s="19" t="s">
        <v>5</v>
      </c>
      <c r="C78" s="15"/>
      <c r="D78" s="25"/>
      <c r="E78" s="15"/>
      <c r="F78" s="50"/>
      <c r="G78" s="31"/>
      <c r="H78" s="50"/>
      <c r="I78" s="50"/>
      <c r="J78" s="50"/>
      <c r="K78" s="50"/>
      <c r="L78" s="50"/>
      <c r="M78" s="50"/>
    </row>
    <row r="79" spans="1:13" s="2" customFormat="1" ht="22.5" customHeight="1" x14ac:dyDescent="0.25">
      <c r="A79" s="14"/>
      <c r="B79" s="19" t="s">
        <v>1</v>
      </c>
      <c r="C79" s="15"/>
      <c r="D79" s="25"/>
      <c r="E79" s="15"/>
      <c r="F79" s="50"/>
      <c r="G79" s="31"/>
      <c r="H79" s="50"/>
      <c r="I79" s="50"/>
      <c r="J79" s="50"/>
      <c r="K79" s="50"/>
      <c r="L79" s="50"/>
      <c r="M79" s="50"/>
    </row>
    <row r="80" spans="1:13" s="2" customFormat="1" ht="22.5" customHeight="1" x14ac:dyDescent="0.25">
      <c r="A80" s="14"/>
      <c r="B80" s="19" t="s">
        <v>2</v>
      </c>
      <c r="C80" s="15"/>
      <c r="D80" s="25"/>
      <c r="E80" s="15"/>
      <c r="F80" s="50"/>
      <c r="G80" s="31"/>
      <c r="H80" s="50"/>
      <c r="I80" s="50"/>
      <c r="J80" s="50"/>
      <c r="K80" s="50"/>
      <c r="L80" s="50"/>
      <c r="M80" s="50"/>
    </row>
    <row r="81" spans="1:13" s="2" customFormat="1" ht="22.5" customHeight="1" x14ac:dyDescent="0.25">
      <c r="A81" s="14"/>
      <c r="B81" s="19" t="s">
        <v>11</v>
      </c>
      <c r="C81" s="15"/>
      <c r="D81" s="25"/>
      <c r="E81" s="15"/>
      <c r="F81" s="50"/>
      <c r="G81" s="31"/>
      <c r="H81" s="50"/>
      <c r="I81" s="50"/>
      <c r="J81" s="50"/>
      <c r="K81" s="50"/>
      <c r="L81" s="50"/>
      <c r="M81" s="50"/>
    </row>
    <row r="82" spans="1:13" s="2" customFormat="1" ht="22.5" customHeight="1" x14ac:dyDescent="0.25">
      <c r="A82" s="14"/>
      <c r="B82" s="19" t="s">
        <v>9</v>
      </c>
      <c r="C82" s="15"/>
      <c r="D82" s="25"/>
      <c r="E82" s="15"/>
      <c r="F82" s="50"/>
      <c r="G82" s="31"/>
      <c r="H82" s="50"/>
      <c r="I82" s="50"/>
      <c r="J82" s="50"/>
      <c r="K82" s="50"/>
      <c r="L82" s="50"/>
      <c r="M82" s="50"/>
    </row>
    <row r="83" spans="1:13" s="2" customFormat="1" ht="22.5" customHeight="1" x14ac:dyDescent="0.25">
      <c r="A83" s="14"/>
      <c r="B83" s="20" t="s">
        <v>6</v>
      </c>
      <c r="C83" s="29"/>
      <c r="D83" s="26"/>
      <c r="E83" s="15"/>
      <c r="F83" s="51"/>
      <c r="G83" s="31"/>
      <c r="H83" s="51"/>
      <c r="I83" s="51"/>
      <c r="J83" s="51"/>
      <c r="K83" s="51"/>
      <c r="L83" s="51"/>
      <c r="M83" s="51"/>
    </row>
    <row r="84" spans="1:13" x14ac:dyDescent="0.25">
      <c r="F84" s="30"/>
    </row>
    <row r="85" spans="1:13" x14ac:dyDescent="0.25">
      <c r="B85" s="21" t="s">
        <v>24</v>
      </c>
      <c r="D85" s="35">
        <f>D86*7.6</f>
        <v>0</v>
      </c>
    </row>
    <row r="86" spans="1:13" x14ac:dyDescent="0.25">
      <c r="B86" s="21" t="s">
        <v>25</v>
      </c>
      <c r="D86" s="35">
        <f>COUNTIF($D72:$D83,$A$9)</f>
        <v>0</v>
      </c>
    </row>
    <row r="88" spans="1:13" ht="22.5" customHeight="1" x14ac:dyDescent="0.25">
      <c r="A88" s="36"/>
      <c r="B88" s="37">
        <f>B67+1</f>
        <v>42769</v>
      </c>
      <c r="C88" s="8"/>
      <c r="D88" s="84" t="str">
        <f>IFERROR(VLOOKUP(B88,Fériés!$B$3:$C$14,2,FALSE),"")</f>
        <v/>
      </c>
    </row>
    <row r="89" spans="1:13" ht="7.5" customHeight="1" x14ac:dyDescent="0.25">
      <c r="A89" s="36"/>
      <c r="B89" s="37"/>
      <c r="C89" s="8"/>
      <c r="D89" s="22"/>
    </row>
    <row r="90" spans="1:13" ht="22.5" customHeight="1" x14ac:dyDescent="0.25">
      <c r="A90" s="36"/>
      <c r="B90" s="89" t="s">
        <v>28</v>
      </c>
      <c r="C90" s="89"/>
      <c r="D90" s="89"/>
      <c r="F90" s="46"/>
      <c r="G90" s="47"/>
      <c r="H90" s="46"/>
      <c r="I90" s="46"/>
      <c r="J90" s="46"/>
      <c r="K90" s="46"/>
      <c r="L90" s="46"/>
      <c r="M90" s="46"/>
    </row>
    <row r="91" spans="1:13" ht="7.5" customHeight="1" x14ac:dyDescent="0.25">
      <c r="B91" s="10"/>
      <c r="C91" s="10"/>
      <c r="D91" s="10"/>
      <c r="F91" s="32"/>
      <c r="H91" s="32"/>
      <c r="I91" s="32"/>
      <c r="J91" s="32"/>
      <c r="K91" s="32"/>
      <c r="L91" s="32"/>
      <c r="M91" s="32"/>
    </row>
    <row r="92" spans="1:13" s="1" customFormat="1" ht="22.5" customHeight="1" x14ac:dyDescent="0.25">
      <c r="A92" s="12"/>
      <c r="B92" s="17" t="s">
        <v>0</v>
      </c>
      <c r="D92" s="23" t="s">
        <v>20</v>
      </c>
      <c r="E92" s="13"/>
      <c r="F92" s="41" t="s">
        <v>13</v>
      </c>
      <c r="G92" s="42"/>
      <c r="H92" s="41" t="s">
        <v>14</v>
      </c>
      <c r="I92" s="41" t="s">
        <v>15</v>
      </c>
      <c r="J92" s="41" t="s">
        <v>16</v>
      </c>
      <c r="K92" s="41" t="s">
        <v>17</v>
      </c>
      <c r="L92" s="41" t="s">
        <v>18</v>
      </c>
      <c r="M92" s="41" t="s">
        <v>19</v>
      </c>
    </row>
    <row r="93" spans="1:13" s="2" customFormat="1" ht="22.5" customHeight="1" x14ac:dyDescent="0.25">
      <c r="A93" s="14"/>
      <c r="B93" s="18" t="s">
        <v>8</v>
      </c>
      <c r="C93" s="27"/>
      <c r="D93" s="24"/>
      <c r="E93" s="15"/>
      <c r="F93" s="49"/>
      <c r="G93" s="31"/>
      <c r="H93" s="49"/>
      <c r="I93" s="49"/>
      <c r="J93" s="49"/>
      <c r="K93" s="49"/>
      <c r="L93" s="49"/>
      <c r="M93" s="49"/>
    </row>
    <row r="94" spans="1:13" s="2" customFormat="1" ht="22.5" customHeight="1" x14ac:dyDescent="0.25">
      <c r="A94" s="14"/>
      <c r="B94" s="19" t="s">
        <v>12</v>
      </c>
      <c r="C94" s="15"/>
      <c r="D94" s="25"/>
      <c r="E94" s="15"/>
      <c r="F94" s="50"/>
      <c r="G94" s="31"/>
      <c r="H94" s="50"/>
      <c r="I94" s="50"/>
      <c r="J94" s="50"/>
      <c r="K94" s="50"/>
      <c r="L94" s="50"/>
      <c r="M94" s="50"/>
    </row>
    <row r="95" spans="1:13" s="2" customFormat="1" ht="22.5" customHeight="1" x14ac:dyDescent="0.25">
      <c r="A95" s="14"/>
      <c r="B95" s="19" t="s">
        <v>3</v>
      </c>
      <c r="C95" s="15"/>
      <c r="D95" s="25"/>
      <c r="E95" s="15"/>
      <c r="F95" s="50"/>
      <c r="G95" s="31"/>
      <c r="H95" s="50"/>
      <c r="I95" s="50"/>
      <c r="J95" s="50"/>
      <c r="K95" s="50"/>
      <c r="L95" s="50"/>
      <c r="M95" s="50"/>
    </row>
    <row r="96" spans="1:13" s="2" customFormat="1" ht="22.5" customHeight="1" x14ac:dyDescent="0.25">
      <c r="A96" s="14"/>
      <c r="B96" s="19" t="s">
        <v>4</v>
      </c>
      <c r="C96" s="15"/>
      <c r="D96" s="25"/>
      <c r="E96" s="15"/>
      <c r="F96" s="50"/>
      <c r="G96" s="31"/>
      <c r="H96" s="50"/>
      <c r="I96" s="50"/>
      <c r="J96" s="50"/>
      <c r="K96" s="50"/>
      <c r="L96" s="50"/>
      <c r="M96" s="50"/>
    </row>
    <row r="97" spans="1:13" s="2" customFormat="1" ht="22.5" customHeight="1" x14ac:dyDescent="0.25">
      <c r="A97" s="14"/>
      <c r="B97" s="19" t="s">
        <v>7</v>
      </c>
      <c r="C97" s="15"/>
      <c r="D97" s="25"/>
      <c r="E97" s="15"/>
      <c r="F97" s="50"/>
      <c r="G97" s="31"/>
      <c r="H97" s="50"/>
      <c r="I97" s="50"/>
      <c r="J97" s="50"/>
      <c r="K97" s="50"/>
      <c r="L97" s="50"/>
      <c r="M97" s="50"/>
    </row>
    <row r="98" spans="1:13" s="2" customFormat="1" ht="22.5" customHeight="1" x14ac:dyDescent="0.25">
      <c r="A98" s="14"/>
      <c r="B98" s="19" t="s">
        <v>10</v>
      </c>
      <c r="C98" s="15"/>
      <c r="D98" s="25"/>
      <c r="E98" s="15"/>
      <c r="F98" s="50"/>
      <c r="G98" s="31"/>
      <c r="H98" s="50"/>
      <c r="I98" s="50"/>
      <c r="J98" s="50"/>
      <c r="K98" s="50"/>
      <c r="L98" s="50"/>
      <c r="M98" s="50"/>
    </row>
    <row r="99" spans="1:13" s="2" customFormat="1" ht="22.5" customHeight="1" x14ac:dyDescent="0.25">
      <c r="A99" s="14"/>
      <c r="B99" s="19" t="s">
        <v>5</v>
      </c>
      <c r="C99" s="15"/>
      <c r="D99" s="25"/>
      <c r="E99" s="15"/>
      <c r="F99" s="50"/>
      <c r="G99" s="31"/>
      <c r="H99" s="50"/>
      <c r="I99" s="50"/>
      <c r="J99" s="50"/>
      <c r="K99" s="50"/>
      <c r="L99" s="50"/>
      <c r="M99" s="50"/>
    </row>
    <row r="100" spans="1:13" s="2" customFormat="1" ht="22.5" customHeight="1" x14ac:dyDescent="0.25">
      <c r="A100" s="14"/>
      <c r="B100" s="19" t="s">
        <v>1</v>
      </c>
      <c r="C100" s="15"/>
      <c r="D100" s="25"/>
      <c r="E100" s="15"/>
      <c r="F100" s="50"/>
      <c r="G100" s="31"/>
      <c r="H100" s="50"/>
      <c r="I100" s="50"/>
      <c r="J100" s="50"/>
      <c r="K100" s="50"/>
      <c r="L100" s="50"/>
      <c r="M100" s="50"/>
    </row>
    <row r="101" spans="1:13" s="2" customFormat="1" ht="22.5" customHeight="1" x14ac:dyDescent="0.25">
      <c r="A101" s="14"/>
      <c r="B101" s="19" t="s">
        <v>2</v>
      </c>
      <c r="C101" s="15"/>
      <c r="D101" s="25"/>
      <c r="E101" s="15"/>
      <c r="F101" s="50"/>
      <c r="G101" s="31"/>
      <c r="H101" s="50"/>
      <c r="I101" s="50"/>
      <c r="J101" s="50"/>
      <c r="K101" s="50"/>
      <c r="L101" s="50"/>
      <c r="M101" s="50"/>
    </row>
    <row r="102" spans="1:13" s="2" customFormat="1" ht="22.5" customHeight="1" x14ac:dyDescent="0.25">
      <c r="A102" s="14"/>
      <c r="B102" s="19" t="s">
        <v>11</v>
      </c>
      <c r="C102" s="15"/>
      <c r="D102" s="25"/>
      <c r="E102" s="15"/>
      <c r="F102" s="50"/>
      <c r="G102" s="31"/>
      <c r="H102" s="50"/>
      <c r="I102" s="50"/>
      <c r="J102" s="50"/>
      <c r="K102" s="50"/>
      <c r="L102" s="50"/>
      <c r="M102" s="50"/>
    </row>
    <row r="103" spans="1:13" s="2" customFormat="1" ht="22.5" customHeight="1" x14ac:dyDescent="0.25">
      <c r="A103" s="14"/>
      <c r="B103" s="19" t="s">
        <v>9</v>
      </c>
      <c r="C103" s="15"/>
      <c r="D103" s="25"/>
      <c r="E103" s="15"/>
      <c r="F103" s="50"/>
      <c r="G103" s="31"/>
      <c r="H103" s="50"/>
      <c r="I103" s="50"/>
      <c r="J103" s="50"/>
      <c r="K103" s="50"/>
      <c r="L103" s="50"/>
      <c r="M103" s="50"/>
    </row>
    <row r="104" spans="1:13" s="2" customFormat="1" ht="22.5" customHeight="1" x14ac:dyDescent="0.25">
      <c r="A104" s="14"/>
      <c r="B104" s="20" t="s">
        <v>6</v>
      </c>
      <c r="C104" s="29"/>
      <c r="D104" s="26"/>
      <c r="E104" s="15"/>
      <c r="F104" s="51"/>
      <c r="G104" s="31"/>
      <c r="H104" s="51"/>
      <c r="I104" s="51"/>
      <c r="J104" s="51"/>
      <c r="K104" s="51"/>
      <c r="L104" s="51"/>
      <c r="M104" s="51"/>
    </row>
    <row r="105" spans="1:13" x14ac:dyDescent="0.25">
      <c r="F105" s="30"/>
    </row>
    <row r="106" spans="1:13" x14ac:dyDescent="0.25">
      <c r="B106" s="21" t="s">
        <v>24</v>
      </c>
      <c r="D106" s="35">
        <f>D107*7.6</f>
        <v>0</v>
      </c>
    </row>
    <row r="107" spans="1:13" x14ac:dyDescent="0.25">
      <c r="B107" s="21" t="s">
        <v>25</v>
      </c>
      <c r="D107" s="35">
        <f>COUNTIF($D93:$D104,$A$9)</f>
        <v>0</v>
      </c>
    </row>
    <row r="109" spans="1:13" ht="22.5" customHeight="1" x14ac:dyDescent="0.25">
      <c r="A109" s="36"/>
      <c r="B109" s="37">
        <f>B88+1</f>
        <v>42770</v>
      </c>
      <c r="C109" s="8"/>
      <c r="D109" s="84" t="str">
        <f>IFERROR(VLOOKUP(B109,Fériés!$B$3:$C$14,2,FALSE),"")</f>
        <v/>
      </c>
      <c r="F109"/>
      <c r="G109"/>
      <c r="H109"/>
      <c r="I109"/>
      <c r="J109"/>
      <c r="K109"/>
      <c r="L109"/>
      <c r="M109"/>
    </row>
    <row r="110" spans="1:13" ht="7.5" customHeight="1" x14ac:dyDescent="0.25">
      <c r="A110" s="36"/>
      <c r="B110" s="37"/>
      <c r="C110" s="8"/>
      <c r="D110" s="22"/>
      <c r="F110"/>
      <c r="G110"/>
      <c r="H110"/>
      <c r="I110"/>
      <c r="J110"/>
      <c r="K110"/>
      <c r="L110"/>
      <c r="M110"/>
    </row>
    <row r="111" spans="1:13" ht="22.5" customHeight="1" x14ac:dyDescent="0.25">
      <c r="A111" s="36"/>
      <c r="B111" s="43" t="s">
        <v>28</v>
      </c>
      <c r="C111" s="43"/>
      <c r="D111" s="43"/>
      <c r="F111"/>
      <c r="G111"/>
      <c r="H111"/>
      <c r="I111"/>
      <c r="J111"/>
      <c r="K111"/>
      <c r="L111"/>
      <c r="M111"/>
    </row>
    <row r="112" spans="1:13" ht="7.5" customHeight="1" x14ac:dyDescent="0.25">
      <c r="B112" s="10"/>
      <c r="C112" s="10"/>
      <c r="D112" s="10"/>
      <c r="F112"/>
      <c r="G112"/>
      <c r="H112"/>
      <c r="I112"/>
      <c r="J112"/>
      <c r="K112"/>
      <c r="L112"/>
      <c r="M112"/>
    </row>
    <row r="113" spans="1:13" s="1" customFormat="1" ht="22.5" customHeight="1" x14ac:dyDescent="0.25">
      <c r="A113" s="12"/>
      <c r="B113" s="17" t="s">
        <v>0</v>
      </c>
      <c r="D113" s="23" t="s">
        <v>20</v>
      </c>
      <c r="E113" s="13"/>
    </row>
    <row r="114" spans="1:13" s="2" customFormat="1" ht="22.5" customHeight="1" x14ac:dyDescent="0.25">
      <c r="A114" s="14"/>
      <c r="B114" s="18" t="s">
        <v>8</v>
      </c>
      <c r="C114" s="27"/>
      <c r="D114" s="24"/>
      <c r="E114" s="15"/>
    </row>
    <row r="115" spans="1:13" s="2" customFormat="1" ht="22.5" customHeight="1" x14ac:dyDescent="0.25">
      <c r="A115" s="14"/>
      <c r="B115" s="19" t="s">
        <v>12</v>
      </c>
      <c r="C115" s="15"/>
      <c r="D115" s="25"/>
      <c r="E115" s="15"/>
    </row>
    <row r="116" spans="1:13" s="2" customFormat="1" ht="22.5" customHeight="1" x14ac:dyDescent="0.25">
      <c r="A116" s="14"/>
      <c r="B116" s="19" t="s">
        <v>3</v>
      </c>
      <c r="C116" s="15"/>
      <c r="D116" s="25"/>
      <c r="E116" s="15"/>
    </row>
    <row r="117" spans="1:13" s="2" customFormat="1" ht="22.5" customHeight="1" x14ac:dyDescent="0.25">
      <c r="A117" s="14"/>
      <c r="B117" s="19" t="s">
        <v>4</v>
      </c>
      <c r="C117" s="15"/>
      <c r="D117" s="25"/>
      <c r="E117" s="15"/>
    </row>
    <row r="118" spans="1:13" s="2" customFormat="1" ht="22.5" customHeight="1" x14ac:dyDescent="0.25">
      <c r="A118" s="14"/>
      <c r="B118" s="19" t="s">
        <v>7</v>
      </c>
      <c r="C118" s="15"/>
      <c r="D118" s="25"/>
      <c r="E118" s="15"/>
    </row>
    <row r="119" spans="1:13" s="2" customFormat="1" ht="22.5" customHeight="1" x14ac:dyDescent="0.25">
      <c r="A119" s="14"/>
      <c r="B119" s="19" t="s">
        <v>10</v>
      </c>
      <c r="C119" s="15"/>
      <c r="D119" s="25"/>
      <c r="E119" s="15"/>
    </row>
    <row r="120" spans="1:13" s="2" customFormat="1" ht="22.5" customHeight="1" x14ac:dyDescent="0.25">
      <c r="A120" s="14"/>
      <c r="B120" s="19" t="s">
        <v>5</v>
      </c>
      <c r="C120" s="15"/>
      <c r="D120" s="25"/>
      <c r="E120" s="15"/>
    </row>
    <row r="121" spans="1:13" s="2" customFormat="1" ht="22.5" customHeight="1" x14ac:dyDescent="0.25">
      <c r="A121" s="14"/>
      <c r="B121" s="19" t="s">
        <v>1</v>
      </c>
      <c r="C121" s="15"/>
      <c r="D121" s="25"/>
      <c r="E121" s="15"/>
    </row>
    <row r="122" spans="1:13" s="2" customFormat="1" ht="22.5" customHeight="1" x14ac:dyDescent="0.25">
      <c r="A122" s="14"/>
      <c r="B122" s="19" t="s">
        <v>2</v>
      </c>
      <c r="C122" s="15"/>
      <c r="D122" s="25"/>
      <c r="E122" s="15"/>
    </row>
    <row r="123" spans="1:13" s="2" customFormat="1" ht="22.5" customHeight="1" x14ac:dyDescent="0.25">
      <c r="A123" s="14"/>
      <c r="B123" s="19" t="s">
        <v>11</v>
      </c>
      <c r="C123" s="15"/>
      <c r="D123" s="25"/>
      <c r="E123" s="15"/>
    </row>
    <row r="124" spans="1:13" s="2" customFormat="1" ht="22.5" customHeight="1" x14ac:dyDescent="0.25">
      <c r="A124" s="14"/>
      <c r="B124" s="19" t="s">
        <v>9</v>
      </c>
      <c r="C124" s="15"/>
      <c r="D124" s="25"/>
      <c r="E124" s="15"/>
    </row>
    <row r="125" spans="1:13" s="2" customFormat="1" ht="22.5" customHeight="1" x14ac:dyDescent="0.25">
      <c r="A125" s="14"/>
      <c r="B125" s="20" t="s">
        <v>6</v>
      </c>
      <c r="C125" s="29"/>
      <c r="D125" s="26"/>
      <c r="E125" s="15"/>
    </row>
    <row r="126" spans="1:13" x14ac:dyDescent="0.25">
      <c r="F126"/>
      <c r="G126"/>
      <c r="H126"/>
      <c r="I126"/>
      <c r="J126"/>
      <c r="K126"/>
      <c r="L126"/>
      <c r="M126"/>
    </row>
    <row r="127" spans="1:13" x14ac:dyDescent="0.25">
      <c r="B127" s="21" t="s">
        <v>24</v>
      </c>
      <c r="D127" s="35">
        <f>D128*7.6</f>
        <v>0</v>
      </c>
      <c r="F127"/>
      <c r="G127"/>
      <c r="H127"/>
      <c r="I127"/>
      <c r="J127"/>
      <c r="K127"/>
      <c r="L127"/>
      <c r="M127"/>
    </row>
    <row r="128" spans="1:13" x14ac:dyDescent="0.25">
      <c r="B128" s="21" t="s">
        <v>25</v>
      </c>
      <c r="D128" s="35">
        <f>COUNTIF($D114:$D125,$A$9)</f>
        <v>0</v>
      </c>
      <c r="F128"/>
      <c r="G128"/>
      <c r="H128"/>
      <c r="I128"/>
      <c r="J128"/>
      <c r="K128"/>
      <c r="L128"/>
      <c r="M128"/>
    </row>
    <row r="129" spans="6:13" x14ac:dyDescent="0.25">
      <c r="F129"/>
      <c r="G129"/>
      <c r="H129"/>
      <c r="I129"/>
      <c r="J129"/>
      <c r="K129"/>
      <c r="L129"/>
      <c r="M129"/>
    </row>
    <row r="130" spans="6:13" x14ac:dyDescent="0.25">
      <c r="F130"/>
      <c r="G130"/>
      <c r="H130"/>
      <c r="I130"/>
      <c r="J130"/>
      <c r="K130"/>
      <c r="L130"/>
      <c r="M130"/>
    </row>
  </sheetData>
  <mergeCells count="8">
    <mergeCell ref="B69:D69"/>
    <mergeCell ref="B90:D90"/>
    <mergeCell ref="B2:D2"/>
    <mergeCell ref="E2:G2"/>
    <mergeCell ref="K2:M2"/>
    <mergeCell ref="B6:D6"/>
    <mergeCell ref="B27:D27"/>
    <mergeCell ref="B48:D48"/>
  </mergeCells>
  <dataValidations count="1">
    <dataValidation type="list" allowBlank="1" showInputMessage="1" showErrorMessage="1" sqref="D9:D20 D93:D104 D30:D41 D51:D62 D72:D83 D114:D125">
      <formula1>$A$9:$A$11</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2:M130"/>
  <sheetViews>
    <sheetView showGridLines="0" workbookViewId="0">
      <selection activeCell="D4" sqref="D4"/>
    </sheetView>
  </sheetViews>
  <sheetFormatPr baseColWidth="10" defaultRowHeight="15" x14ac:dyDescent="0.25"/>
  <cols>
    <col min="1" max="1" width="11.42578125" style="5"/>
    <col min="2" max="2" width="25.42578125" bestFit="1" customWidth="1"/>
    <col min="3" max="3" width="1.42578125" customWidth="1"/>
    <col min="4" max="4" width="24.140625" customWidth="1"/>
    <col min="5" max="5" width="2.85546875" style="8" customWidth="1"/>
    <col min="6" max="6" width="11.42578125" style="40"/>
    <col min="7" max="7" width="2.85546875" style="31" customWidth="1"/>
    <col min="8" max="13" width="11.42578125" style="40"/>
  </cols>
  <sheetData>
    <row r="2" spans="1:13" s="2" customFormat="1" ht="26.25" customHeight="1" x14ac:dyDescent="0.25">
      <c r="A2" s="14"/>
      <c r="B2" s="90" t="s">
        <v>26</v>
      </c>
      <c r="C2" s="91"/>
      <c r="D2" s="91"/>
      <c r="E2" s="92">
        <f>B4</f>
        <v>42772</v>
      </c>
      <c r="F2" s="92"/>
      <c r="G2" s="92"/>
      <c r="H2" s="38" t="s">
        <v>27</v>
      </c>
      <c r="I2" s="39">
        <f>E2+6</f>
        <v>42778</v>
      </c>
      <c r="J2" s="38"/>
      <c r="K2" s="93">
        <f>WEEKNUM($B$4)</f>
        <v>6</v>
      </c>
      <c r="L2" s="93"/>
      <c r="M2" s="94"/>
    </row>
    <row r="3" spans="1:13" x14ac:dyDescent="0.25">
      <c r="B3" s="8"/>
      <c r="C3" s="8"/>
      <c r="D3" s="8"/>
    </row>
    <row r="4" spans="1:13" ht="22.5" customHeight="1" x14ac:dyDescent="0.25">
      <c r="A4" s="36"/>
      <c r="B4" s="37">
        <f>'S4'!B4+7</f>
        <v>42772</v>
      </c>
      <c r="C4" s="8"/>
      <c r="D4" s="84" t="str">
        <f>IFERROR(VLOOKUP(B4,Fériés!$B$3:$C$14,2,FALSE),"")</f>
        <v/>
      </c>
    </row>
    <row r="5" spans="1:13" ht="7.5" customHeight="1" x14ac:dyDescent="0.25">
      <c r="A5" s="36"/>
      <c r="B5" s="37"/>
      <c r="C5" s="8"/>
      <c r="D5" s="22"/>
    </row>
    <row r="6" spans="1:13" s="48" customFormat="1" ht="22.5" customHeight="1" x14ac:dyDescent="0.25">
      <c r="A6" s="44"/>
      <c r="B6" s="89" t="s">
        <v>28</v>
      </c>
      <c r="C6" s="89"/>
      <c r="D6" s="89"/>
      <c r="E6" s="45"/>
      <c r="F6" s="46"/>
      <c r="G6" s="47"/>
      <c r="H6" s="46"/>
      <c r="I6" s="46"/>
      <c r="J6" s="46"/>
      <c r="K6" s="46"/>
      <c r="L6" s="46"/>
      <c r="M6" s="46"/>
    </row>
    <row r="7" spans="1:13" ht="7.5" customHeight="1" x14ac:dyDescent="0.25">
      <c r="B7" s="10"/>
      <c r="C7" s="10"/>
      <c r="D7" s="10"/>
      <c r="F7" s="32"/>
      <c r="H7" s="32"/>
      <c r="I7" s="32"/>
      <c r="J7" s="32"/>
      <c r="K7" s="32"/>
      <c r="L7" s="32"/>
      <c r="M7" s="32"/>
    </row>
    <row r="8" spans="1:13" s="1" customFormat="1" ht="22.5" customHeight="1" x14ac:dyDescent="0.25">
      <c r="A8" s="12"/>
      <c r="B8" s="17" t="s">
        <v>0</v>
      </c>
      <c r="D8" s="23" t="s">
        <v>20</v>
      </c>
      <c r="E8" s="13"/>
      <c r="F8" s="41" t="s">
        <v>13</v>
      </c>
      <c r="G8" s="42"/>
      <c r="H8" s="41" t="s">
        <v>14</v>
      </c>
      <c r="I8" s="41" t="s">
        <v>15</v>
      </c>
      <c r="J8" s="41" t="s">
        <v>16</v>
      </c>
      <c r="K8" s="41" t="s">
        <v>17</v>
      </c>
      <c r="L8" s="41" t="s">
        <v>18</v>
      </c>
      <c r="M8" s="41" t="s">
        <v>19</v>
      </c>
    </row>
    <row r="9" spans="1:13" s="2" customFormat="1" ht="22.5" customHeight="1" x14ac:dyDescent="0.25">
      <c r="A9" s="14" t="s">
        <v>21</v>
      </c>
      <c r="B9" s="18" t="s">
        <v>8</v>
      </c>
      <c r="C9" s="27"/>
      <c r="D9" s="24"/>
      <c r="E9" s="15"/>
      <c r="F9" s="49"/>
      <c r="G9" s="31"/>
      <c r="H9" s="49"/>
      <c r="I9" s="49"/>
      <c r="J9" s="49"/>
      <c r="K9" s="49"/>
      <c r="L9" s="49"/>
      <c r="M9" s="49"/>
    </row>
    <row r="10" spans="1:13" s="2" customFormat="1" ht="22.5" customHeight="1" x14ac:dyDescent="0.25">
      <c r="A10" s="14" t="s">
        <v>22</v>
      </c>
      <c r="B10" s="19" t="s">
        <v>12</v>
      </c>
      <c r="C10" s="15"/>
      <c r="D10" s="25"/>
      <c r="E10" s="15"/>
      <c r="F10" s="50"/>
      <c r="G10" s="31"/>
      <c r="H10" s="50"/>
      <c r="I10" s="50"/>
      <c r="J10" s="50"/>
      <c r="K10" s="50"/>
      <c r="L10" s="50"/>
      <c r="M10" s="50"/>
    </row>
    <row r="11" spans="1:13" s="2" customFormat="1" ht="22.5" customHeight="1" x14ac:dyDescent="0.25">
      <c r="A11" s="14" t="s">
        <v>23</v>
      </c>
      <c r="B11" s="19" t="s">
        <v>3</v>
      </c>
      <c r="C11" s="15"/>
      <c r="D11" s="25"/>
      <c r="E11" s="15"/>
      <c r="F11" s="50"/>
      <c r="G11" s="31"/>
      <c r="H11" s="50"/>
      <c r="I11" s="50"/>
      <c r="J11" s="50"/>
      <c r="K11" s="50"/>
      <c r="L11" s="50"/>
      <c r="M11" s="50"/>
    </row>
    <row r="12" spans="1:13" s="2" customFormat="1" ht="22.5" customHeight="1" x14ac:dyDescent="0.25">
      <c r="A12" s="14"/>
      <c r="B12" s="19" t="s">
        <v>4</v>
      </c>
      <c r="C12" s="15"/>
      <c r="D12" s="25"/>
      <c r="E12" s="15"/>
      <c r="F12" s="50"/>
      <c r="G12" s="31"/>
      <c r="H12" s="50"/>
      <c r="I12" s="50"/>
      <c r="J12" s="50"/>
      <c r="K12" s="50"/>
      <c r="L12" s="50"/>
      <c r="M12" s="50"/>
    </row>
    <row r="13" spans="1:13" s="2" customFormat="1" ht="22.5" customHeight="1" x14ac:dyDescent="0.25">
      <c r="A13" s="14"/>
      <c r="B13" s="19" t="s">
        <v>7</v>
      </c>
      <c r="C13" s="15"/>
      <c r="D13" s="25"/>
      <c r="E13" s="15"/>
      <c r="F13" s="50"/>
      <c r="G13" s="31"/>
      <c r="H13" s="50"/>
      <c r="I13" s="50"/>
      <c r="J13" s="50"/>
      <c r="K13" s="50"/>
      <c r="L13" s="50"/>
      <c r="M13" s="50"/>
    </row>
    <row r="14" spans="1:13" s="2" customFormat="1" ht="22.5" customHeight="1" x14ac:dyDescent="0.25">
      <c r="A14" s="14"/>
      <c r="B14" s="19" t="s">
        <v>10</v>
      </c>
      <c r="C14" s="15"/>
      <c r="D14" s="25"/>
      <c r="E14" s="15"/>
      <c r="F14" s="50"/>
      <c r="G14" s="31"/>
      <c r="H14" s="50"/>
      <c r="I14" s="50"/>
      <c r="J14" s="50"/>
      <c r="K14" s="50"/>
      <c r="L14" s="50"/>
      <c r="M14" s="50"/>
    </row>
    <row r="15" spans="1:13" s="2" customFormat="1" ht="22.5" customHeight="1" x14ac:dyDescent="0.25">
      <c r="A15" s="14"/>
      <c r="B15" s="19" t="s">
        <v>5</v>
      </c>
      <c r="C15" s="15"/>
      <c r="D15" s="25"/>
      <c r="E15" s="15"/>
      <c r="F15" s="50"/>
      <c r="G15" s="31"/>
      <c r="H15" s="50"/>
      <c r="I15" s="50"/>
      <c r="J15" s="50"/>
      <c r="K15" s="50"/>
      <c r="L15" s="50"/>
      <c r="M15" s="50"/>
    </row>
    <row r="16" spans="1:13" s="2" customFormat="1" ht="22.5" customHeight="1" x14ac:dyDescent="0.25">
      <c r="A16" s="14"/>
      <c r="B16" s="19" t="s">
        <v>1</v>
      </c>
      <c r="C16" s="15"/>
      <c r="D16" s="25"/>
      <c r="E16" s="15"/>
      <c r="F16" s="50"/>
      <c r="G16" s="31"/>
      <c r="H16" s="50"/>
      <c r="I16" s="50"/>
      <c r="J16" s="50"/>
      <c r="K16" s="50"/>
      <c r="L16" s="50"/>
      <c r="M16" s="50"/>
    </row>
    <row r="17" spans="1:13" s="2" customFormat="1" ht="22.5" customHeight="1" x14ac:dyDescent="0.25">
      <c r="A17" s="14"/>
      <c r="B17" s="19" t="s">
        <v>2</v>
      </c>
      <c r="C17" s="15"/>
      <c r="D17" s="25"/>
      <c r="E17" s="15"/>
      <c r="F17" s="50"/>
      <c r="G17" s="31"/>
      <c r="H17" s="50"/>
      <c r="I17" s="50"/>
      <c r="J17" s="50"/>
      <c r="K17" s="50"/>
      <c r="L17" s="50"/>
      <c r="M17" s="50"/>
    </row>
    <row r="18" spans="1:13" s="2" customFormat="1" ht="22.5" customHeight="1" x14ac:dyDescent="0.25">
      <c r="A18" s="14"/>
      <c r="B18" s="19" t="s">
        <v>11</v>
      </c>
      <c r="C18" s="15"/>
      <c r="D18" s="25"/>
      <c r="E18" s="15"/>
      <c r="F18" s="50"/>
      <c r="G18" s="31"/>
      <c r="H18" s="50"/>
      <c r="I18" s="50"/>
      <c r="J18" s="50"/>
      <c r="K18" s="50"/>
      <c r="L18" s="50"/>
      <c r="M18" s="50"/>
    </row>
    <row r="19" spans="1:13" s="2" customFormat="1" ht="22.5" customHeight="1" x14ac:dyDescent="0.25">
      <c r="A19" s="14"/>
      <c r="B19" s="19" t="s">
        <v>9</v>
      </c>
      <c r="C19" s="15"/>
      <c r="D19" s="25"/>
      <c r="E19" s="15"/>
      <c r="F19" s="50"/>
      <c r="G19" s="31"/>
      <c r="H19" s="50"/>
      <c r="I19" s="50"/>
      <c r="J19" s="50"/>
      <c r="K19" s="50"/>
      <c r="L19" s="50"/>
      <c r="M19" s="50"/>
    </row>
    <row r="20" spans="1:13" s="2" customFormat="1" ht="22.5" customHeight="1" x14ac:dyDescent="0.25">
      <c r="A20" s="14"/>
      <c r="B20" s="20" t="s">
        <v>6</v>
      </c>
      <c r="C20" s="29"/>
      <c r="D20" s="26"/>
      <c r="E20" s="15"/>
      <c r="F20" s="51"/>
      <c r="G20" s="31"/>
      <c r="H20" s="51"/>
      <c r="I20" s="51"/>
      <c r="J20" s="51"/>
      <c r="K20" s="51"/>
      <c r="L20" s="51"/>
      <c r="M20" s="51"/>
    </row>
    <row r="21" spans="1:13" x14ac:dyDescent="0.25">
      <c r="F21" s="30"/>
    </row>
    <row r="22" spans="1:13" x14ac:dyDescent="0.25">
      <c r="B22" s="21" t="s">
        <v>24</v>
      </c>
      <c r="D22" s="35">
        <f>D23*7.6</f>
        <v>0</v>
      </c>
    </row>
    <row r="23" spans="1:13" x14ac:dyDescent="0.25">
      <c r="B23" s="21" t="s">
        <v>25</v>
      </c>
      <c r="D23" s="35">
        <f>COUNTIF($D9:$D20,$A$9)</f>
        <v>0</v>
      </c>
    </row>
    <row r="25" spans="1:13" ht="22.5" customHeight="1" x14ac:dyDescent="0.25">
      <c r="A25" s="36"/>
      <c r="B25" s="37">
        <f>B4+1</f>
        <v>42773</v>
      </c>
      <c r="C25" s="8"/>
      <c r="D25" s="84" t="str">
        <f>IFERROR(VLOOKUP(B25,Fériés!$B$3:$C$14,2,FALSE),"")</f>
        <v/>
      </c>
    </row>
    <row r="26" spans="1:13" ht="7.5" customHeight="1" x14ac:dyDescent="0.25">
      <c r="A26" s="36"/>
      <c r="B26" s="37"/>
      <c r="C26" s="8"/>
      <c r="D26" s="22"/>
    </row>
    <row r="27" spans="1:13" ht="22.5" customHeight="1" x14ac:dyDescent="0.25">
      <c r="A27" s="36"/>
      <c r="B27" s="89" t="s">
        <v>28</v>
      </c>
      <c r="C27" s="89"/>
      <c r="D27" s="89"/>
      <c r="F27" s="46"/>
      <c r="G27" s="47"/>
      <c r="H27" s="46"/>
      <c r="I27" s="46"/>
      <c r="J27" s="46"/>
      <c r="K27" s="46"/>
      <c r="L27" s="46"/>
      <c r="M27" s="46"/>
    </row>
    <row r="28" spans="1:13" ht="7.5" customHeight="1" x14ac:dyDescent="0.25">
      <c r="B28" s="10"/>
      <c r="C28" s="10"/>
      <c r="D28" s="10"/>
      <c r="F28" s="32"/>
      <c r="H28" s="32"/>
      <c r="I28" s="32"/>
      <c r="J28" s="32"/>
      <c r="K28" s="32"/>
      <c r="L28" s="32"/>
      <c r="M28" s="32"/>
    </row>
    <row r="29" spans="1:13" s="1" customFormat="1" ht="22.5" customHeight="1" x14ac:dyDescent="0.25">
      <c r="A29" s="12"/>
      <c r="B29" s="17" t="s">
        <v>0</v>
      </c>
      <c r="D29" s="23" t="s">
        <v>20</v>
      </c>
      <c r="E29" s="13"/>
      <c r="F29" s="41" t="s">
        <v>13</v>
      </c>
      <c r="G29" s="42"/>
      <c r="H29" s="41" t="s">
        <v>14</v>
      </c>
      <c r="I29" s="41" t="s">
        <v>15</v>
      </c>
      <c r="J29" s="41" t="s">
        <v>16</v>
      </c>
      <c r="K29" s="41" t="s">
        <v>17</v>
      </c>
      <c r="L29" s="41" t="s">
        <v>18</v>
      </c>
      <c r="M29" s="41" t="s">
        <v>19</v>
      </c>
    </row>
    <row r="30" spans="1:13" s="2" customFormat="1" ht="22.5" customHeight="1" x14ac:dyDescent="0.25">
      <c r="A30" s="14"/>
      <c r="B30" s="18" t="s">
        <v>8</v>
      </c>
      <c r="C30" s="27"/>
      <c r="D30" s="24"/>
      <c r="E30" s="15"/>
      <c r="F30" s="49"/>
      <c r="G30" s="31"/>
      <c r="H30" s="49"/>
      <c r="I30" s="49"/>
      <c r="J30" s="49"/>
      <c r="K30" s="49"/>
      <c r="L30" s="49"/>
      <c r="M30" s="49"/>
    </row>
    <row r="31" spans="1:13" s="2" customFormat="1" ht="22.5" customHeight="1" x14ac:dyDescent="0.25">
      <c r="A31" s="14"/>
      <c r="B31" s="19" t="s">
        <v>12</v>
      </c>
      <c r="C31" s="15"/>
      <c r="D31" s="25"/>
      <c r="E31" s="15"/>
      <c r="F31" s="50"/>
      <c r="G31" s="31"/>
      <c r="H31" s="50"/>
      <c r="I31" s="50"/>
      <c r="J31" s="50"/>
      <c r="K31" s="50"/>
      <c r="L31" s="50"/>
      <c r="M31" s="50"/>
    </row>
    <row r="32" spans="1:13" s="2" customFormat="1" ht="22.5" customHeight="1" x14ac:dyDescent="0.25">
      <c r="A32" s="14"/>
      <c r="B32" s="19" t="s">
        <v>3</v>
      </c>
      <c r="C32" s="15"/>
      <c r="D32" s="25"/>
      <c r="E32" s="15"/>
      <c r="F32" s="50"/>
      <c r="G32" s="31"/>
      <c r="H32" s="50"/>
      <c r="I32" s="50"/>
      <c r="J32" s="50"/>
      <c r="K32" s="50"/>
      <c r="L32" s="50"/>
      <c r="M32" s="50"/>
    </row>
    <row r="33" spans="1:13" s="2" customFormat="1" ht="22.5" customHeight="1" x14ac:dyDescent="0.25">
      <c r="A33" s="14"/>
      <c r="B33" s="19" t="s">
        <v>4</v>
      </c>
      <c r="C33" s="15"/>
      <c r="D33" s="25"/>
      <c r="E33" s="15"/>
      <c r="F33" s="50"/>
      <c r="G33" s="31"/>
      <c r="H33" s="50"/>
      <c r="I33" s="50"/>
      <c r="J33" s="50"/>
      <c r="K33" s="50"/>
      <c r="L33" s="50"/>
      <c r="M33" s="50"/>
    </row>
    <row r="34" spans="1:13" s="2" customFormat="1" ht="22.5" customHeight="1" x14ac:dyDescent="0.25">
      <c r="A34" s="14"/>
      <c r="B34" s="19" t="s">
        <v>7</v>
      </c>
      <c r="C34" s="15"/>
      <c r="D34" s="25"/>
      <c r="E34" s="15"/>
      <c r="F34" s="50"/>
      <c r="G34" s="31"/>
      <c r="H34" s="50"/>
      <c r="I34" s="50"/>
      <c r="J34" s="50"/>
      <c r="K34" s="50"/>
      <c r="L34" s="50"/>
      <c r="M34" s="50"/>
    </row>
    <row r="35" spans="1:13" s="2" customFormat="1" ht="22.5" customHeight="1" x14ac:dyDescent="0.25">
      <c r="A35" s="14"/>
      <c r="B35" s="19" t="s">
        <v>10</v>
      </c>
      <c r="C35" s="15"/>
      <c r="D35" s="25"/>
      <c r="E35" s="15"/>
      <c r="F35" s="50"/>
      <c r="G35" s="31"/>
      <c r="H35" s="50"/>
      <c r="I35" s="50"/>
      <c r="J35" s="50"/>
      <c r="K35" s="50"/>
      <c r="L35" s="50"/>
      <c r="M35" s="50"/>
    </row>
    <row r="36" spans="1:13" s="2" customFormat="1" ht="22.5" customHeight="1" x14ac:dyDescent="0.25">
      <c r="A36" s="14"/>
      <c r="B36" s="19" t="s">
        <v>5</v>
      </c>
      <c r="C36" s="15"/>
      <c r="D36" s="25"/>
      <c r="E36" s="15"/>
      <c r="F36" s="50"/>
      <c r="G36" s="31"/>
      <c r="H36" s="50"/>
      <c r="I36" s="50"/>
      <c r="J36" s="50"/>
      <c r="K36" s="50"/>
      <c r="L36" s="50"/>
      <c r="M36" s="50"/>
    </row>
    <row r="37" spans="1:13" s="2" customFormat="1" ht="22.5" customHeight="1" x14ac:dyDescent="0.25">
      <c r="A37" s="14"/>
      <c r="B37" s="19" t="s">
        <v>1</v>
      </c>
      <c r="C37" s="15"/>
      <c r="D37" s="25"/>
      <c r="E37" s="15"/>
      <c r="F37" s="50"/>
      <c r="G37" s="31"/>
      <c r="H37" s="50"/>
      <c r="I37" s="50"/>
      <c r="J37" s="50"/>
      <c r="K37" s="50"/>
      <c r="L37" s="50"/>
      <c r="M37" s="50"/>
    </row>
    <row r="38" spans="1:13" s="2" customFormat="1" ht="22.5" customHeight="1" x14ac:dyDescent="0.25">
      <c r="A38" s="14"/>
      <c r="B38" s="19" t="s">
        <v>2</v>
      </c>
      <c r="C38" s="15"/>
      <c r="D38" s="25"/>
      <c r="E38" s="15"/>
      <c r="F38" s="50"/>
      <c r="G38" s="31"/>
      <c r="H38" s="50"/>
      <c r="I38" s="50"/>
      <c r="J38" s="50"/>
      <c r="K38" s="50"/>
      <c r="L38" s="50"/>
      <c r="M38" s="50"/>
    </row>
    <row r="39" spans="1:13" s="2" customFormat="1" ht="22.5" customHeight="1" x14ac:dyDescent="0.25">
      <c r="A39" s="14"/>
      <c r="B39" s="19" t="s">
        <v>11</v>
      </c>
      <c r="C39" s="15"/>
      <c r="D39" s="25"/>
      <c r="E39" s="15"/>
      <c r="F39" s="50"/>
      <c r="G39" s="31"/>
      <c r="H39" s="50"/>
      <c r="I39" s="50"/>
      <c r="J39" s="50"/>
      <c r="K39" s="50"/>
      <c r="L39" s="50"/>
      <c r="M39" s="50"/>
    </row>
    <row r="40" spans="1:13" s="2" customFormat="1" ht="22.5" customHeight="1" x14ac:dyDescent="0.25">
      <c r="A40" s="14"/>
      <c r="B40" s="19" t="s">
        <v>9</v>
      </c>
      <c r="C40" s="15"/>
      <c r="D40" s="25"/>
      <c r="E40" s="15"/>
      <c r="F40" s="50"/>
      <c r="G40" s="31"/>
      <c r="H40" s="50"/>
      <c r="I40" s="50"/>
      <c r="J40" s="50"/>
      <c r="K40" s="50"/>
      <c r="L40" s="50"/>
      <c r="M40" s="50"/>
    </row>
    <row r="41" spans="1:13" s="2" customFormat="1" ht="22.5" customHeight="1" x14ac:dyDescent="0.25">
      <c r="A41" s="14"/>
      <c r="B41" s="20" t="s">
        <v>6</v>
      </c>
      <c r="C41" s="29"/>
      <c r="D41" s="26"/>
      <c r="E41" s="15"/>
      <c r="F41" s="51"/>
      <c r="G41" s="31"/>
      <c r="H41" s="51"/>
      <c r="I41" s="51"/>
      <c r="J41" s="51"/>
      <c r="K41" s="51"/>
      <c r="L41" s="51"/>
      <c r="M41" s="51"/>
    </row>
    <row r="42" spans="1:13" x14ac:dyDescent="0.25">
      <c r="F42" s="30"/>
    </row>
    <row r="43" spans="1:13" x14ac:dyDescent="0.25">
      <c r="B43" s="21" t="s">
        <v>24</v>
      </c>
      <c r="D43" s="35">
        <f>D44*7.6</f>
        <v>0</v>
      </c>
    </row>
    <row r="44" spans="1:13" x14ac:dyDescent="0.25">
      <c r="B44" s="21" t="s">
        <v>25</v>
      </c>
      <c r="D44" s="35">
        <f>COUNTIF($D30:$D41,$A$9)</f>
        <v>0</v>
      </c>
    </row>
    <row r="46" spans="1:13" ht="22.5" customHeight="1" x14ac:dyDescent="0.25">
      <c r="A46" s="36"/>
      <c r="B46" s="37">
        <f>B25+1</f>
        <v>42774</v>
      </c>
      <c r="C46" s="8"/>
      <c r="D46" s="84" t="str">
        <f>IFERROR(VLOOKUP(B46,Fériés!$B$3:$C$14,2,FALSE),"")</f>
        <v/>
      </c>
    </row>
    <row r="47" spans="1:13" ht="7.5" customHeight="1" x14ac:dyDescent="0.25">
      <c r="A47" s="36"/>
      <c r="B47" s="37"/>
      <c r="C47" s="8"/>
      <c r="D47" s="22"/>
    </row>
    <row r="48" spans="1:13" ht="22.5" customHeight="1" x14ac:dyDescent="0.25">
      <c r="A48" s="36"/>
      <c r="B48" s="89" t="s">
        <v>28</v>
      </c>
      <c r="C48" s="89"/>
      <c r="D48" s="89"/>
      <c r="F48" s="46"/>
      <c r="G48" s="47"/>
      <c r="H48" s="46"/>
      <c r="I48" s="46"/>
      <c r="J48" s="46"/>
      <c r="K48" s="46"/>
      <c r="L48" s="46"/>
      <c r="M48" s="46"/>
    </row>
    <row r="49" spans="1:13" ht="7.5" customHeight="1" x14ac:dyDescent="0.25">
      <c r="B49" s="10"/>
      <c r="C49" s="10"/>
      <c r="D49" s="10"/>
      <c r="F49" s="32"/>
      <c r="H49" s="32"/>
      <c r="I49" s="32"/>
      <c r="J49" s="32"/>
      <c r="K49" s="32"/>
      <c r="L49" s="32"/>
      <c r="M49" s="32"/>
    </row>
    <row r="50" spans="1:13" s="1" customFormat="1" ht="22.5" customHeight="1" x14ac:dyDescent="0.25">
      <c r="A50" s="12"/>
      <c r="B50" s="17" t="s">
        <v>0</v>
      </c>
      <c r="D50" s="23" t="s">
        <v>20</v>
      </c>
      <c r="E50" s="13"/>
      <c r="F50" s="41" t="s">
        <v>13</v>
      </c>
      <c r="G50" s="42"/>
      <c r="H50" s="41" t="s">
        <v>14</v>
      </c>
      <c r="I50" s="41" t="s">
        <v>15</v>
      </c>
      <c r="J50" s="41" t="s">
        <v>16</v>
      </c>
      <c r="K50" s="41" t="s">
        <v>17</v>
      </c>
      <c r="L50" s="41" t="s">
        <v>18</v>
      </c>
      <c r="M50" s="41" t="s">
        <v>19</v>
      </c>
    </row>
    <row r="51" spans="1:13" s="2" customFormat="1" ht="22.5" customHeight="1" x14ac:dyDescent="0.25">
      <c r="A51" s="14"/>
      <c r="B51" s="18" t="s">
        <v>8</v>
      </c>
      <c r="C51" s="27"/>
      <c r="D51" s="24"/>
      <c r="E51" s="15"/>
      <c r="F51" s="49"/>
      <c r="G51" s="31"/>
      <c r="H51" s="49"/>
      <c r="I51" s="49"/>
      <c r="J51" s="49"/>
      <c r="K51" s="49"/>
      <c r="L51" s="49"/>
      <c r="M51" s="49"/>
    </row>
    <row r="52" spans="1:13" s="2" customFormat="1" ht="22.5" customHeight="1" x14ac:dyDescent="0.25">
      <c r="A52" s="14"/>
      <c r="B52" s="19" t="s">
        <v>12</v>
      </c>
      <c r="C52" s="15"/>
      <c r="D52" s="25"/>
      <c r="E52" s="15"/>
      <c r="F52" s="50"/>
      <c r="G52" s="31"/>
      <c r="H52" s="50"/>
      <c r="I52" s="50"/>
      <c r="J52" s="50"/>
      <c r="K52" s="50"/>
      <c r="L52" s="50"/>
      <c r="M52" s="50"/>
    </row>
    <row r="53" spans="1:13" s="2" customFormat="1" ht="22.5" customHeight="1" x14ac:dyDescent="0.25">
      <c r="A53" s="14"/>
      <c r="B53" s="19" t="s">
        <v>3</v>
      </c>
      <c r="C53" s="15"/>
      <c r="D53" s="25"/>
      <c r="E53" s="15"/>
      <c r="F53" s="50"/>
      <c r="G53" s="31"/>
      <c r="H53" s="50"/>
      <c r="I53" s="50"/>
      <c r="J53" s="50"/>
      <c r="K53" s="50"/>
      <c r="L53" s="50"/>
      <c r="M53" s="50"/>
    </row>
    <row r="54" spans="1:13" s="2" customFormat="1" ht="22.5" customHeight="1" x14ac:dyDescent="0.25">
      <c r="A54" s="14"/>
      <c r="B54" s="19" t="s">
        <v>4</v>
      </c>
      <c r="C54" s="15"/>
      <c r="D54" s="25"/>
      <c r="E54" s="15"/>
      <c r="F54" s="50"/>
      <c r="G54" s="31"/>
      <c r="H54" s="50"/>
      <c r="I54" s="50"/>
      <c r="J54" s="50"/>
      <c r="K54" s="50"/>
      <c r="L54" s="50"/>
      <c r="M54" s="50"/>
    </row>
    <row r="55" spans="1:13" s="2" customFormat="1" ht="22.5" customHeight="1" x14ac:dyDescent="0.25">
      <c r="A55" s="14"/>
      <c r="B55" s="19" t="s">
        <v>7</v>
      </c>
      <c r="C55" s="15"/>
      <c r="D55" s="25"/>
      <c r="E55" s="15"/>
      <c r="F55" s="50"/>
      <c r="G55" s="31"/>
      <c r="H55" s="50"/>
      <c r="I55" s="50"/>
      <c r="J55" s="50"/>
      <c r="K55" s="50"/>
      <c r="L55" s="50"/>
      <c r="M55" s="50"/>
    </row>
    <row r="56" spans="1:13" s="2" customFormat="1" ht="22.5" customHeight="1" x14ac:dyDescent="0.25">
      <c r="A56" s="14"/>
      <c r="B56" s="19" t="s">
        <v>10</v>
      </c>
      <c r="C56" s="15"/>
      <c r="D56" s="25"/>
      <c r="E56" s="15"/>
      <c r="F56" s="50"/>
      <c r="G56" s="31"/>
      <c r="H56" s="50"/>
      <c r="I56" s="50"/>
      <c r="J56" s="50"/>
      <c r="K56" s="50"/>
      <c r="L56" s="50"/>
      <c r="M56" s="50"/>
    </row>
    <row r="57" spans="1:13" s="2" customFormat="1" ht="22.5" customHeight="1" x14ac:dyDescent="0.25">
      <c r="A57" s="14"/>
      <c r="B57" s="19" t="s">
        <v>5</v>
      </c>
      <c r="C57" s="15"/>
      <c r="D57" s="25"/>
      <c r="E57" s="15"/>
      <c r="F57" s="50"/>
      <c r="G57" s="31"/>
      <c r="H57" s="50"/>
      <c r="I57" s="50"/>
      <c r="J57" s="50"/>
      <c r="K57" s="50"/>
      <c r="L57" s="50"/>
      <c r="M57" s="50"/>
    </row>
    <row r="58" spans="1:13" s="2" customFormat="1" ht="22.5" customHeight="1" x14ac:dyDescent="0.25">
      <c r="A58" s="14"/>
      <c r="B58" s="19" t="s">
        <v>1</v>
      </c>
      <c r="C58" s="15"/>
      <c r="D58" s="25"/>
      <c r="E58" s="15"/>
      <c r="F58" s="50"/>
      <c r="G58" s="31"/>
      <c r="H58" s="50"/>
      <c r="I58" s="50"/>
      <c r="J58" s="50"/>
      <c r="K58" s="50"/>
      <c r="L58" s="50"/>
      <c r="M58" s="50"/>
    </row>
    <row r="59" spans="1:13" s="2" customFormat="1" ht="22.5" customHeight="1" x14ac:dyDescent="0.25">
      <c r="A59" s="14"/>
      <c r="B59" s="19" t="s">
        <v>2</v>
      </c>
      <c r="C59" s="15"/>
      <c r="D59" s="25"/>
      <c r="E59" s="15"/>
      <c r="F59" s="50"/>
      <c r="G59" s="31"/>
      <c r="H59" s="50"/>
      <c r="I59" s="50"/>
      <c r="J59" s="50"/>
      <c r="K59" s="50"/>
      <c r="L59" s="50"/>
      <c r="M59" s="50"/>
    </row>
    <row r="60" spans="1:13" s="2" customFormat="1" ht="22.5" customHeight="1" x14ac:dyDescent="0.25">
      <c r="A60" s="14"/>
      <c r="B60" s="19" t="s">
        <v>11</v>
      </c>
      <c r="C60" s="15"/>
      <c r="D60" s="25"/>
      <c r="E60" s="15"/>
      <c r="F60" s="50"/>
      <c r="G60" s="31"/>
      <c r="H60" s="50"/>
      <c r="I60" s="50"/>
      <c r="J60" s="50"/>
      <c r="K60" s="50"/>
      <c r="L60" s="50"/>
      <c r="M60" s="50"/>
    </row>
    <row r="61" spans="1:13" s="2" customFormat="1" ht="22.5" customHeight="1" x14ac:dyDescent="0.25">
      <c r="A61" s="14"/>
      <c r="B61" s="19" t="s">
        <v>9</v>
      </c>
      <c r="C61" s="15"/>
      <c r="D61" s="25"/>
      <c r="E61" s="15"/>
      <c r="F61" s="50"/>
      <c r="G61" s="31"/>
      <c r="H61" s="50"/>
      <c r="I61" s="50"/>
      <c r="J61" s="50"/>
      <c r="K61" s="50"/>
      <c r="L61" s="50"/>
      <c r="M61" s="50"/>
    </row>
    <row r="62" spans="1:13" s="2" customFormat="1" ht="22.5" customHeight="1" x14ac:dyDescent="0.25">
      <c r="A62" s="14"/>
      <c r="B62" s="20" t="s">
        <v>6</v>
      </c>
      <c r="C62" s="29"/>
      <c r="D62" s="26"/>
      <c r="E62" s="15"/>
      <c r="F62" s="51"/>
      <c r="G62" s="31"/>
      <c r="H62" s="51"/>
      <c r="I62" s="51"/>
      <c r="J62" s="51"/>
      <c r="K62" s="51"/>
      <c r="L62" s="51"/>
      <c r="M62" s="51"/>
    </row>
    <row r="63" spans="1:13" x14ac:dyDescent="0.25">
      <c r="F63" s="30"/>
    </row>
    <row r="64" spans="1:13" x14ac:dyDescent="0.25">
      <c r="B64" s="21" t="s">
        <v>24</v>
      </c>
      <c r="D64" s="35">
        <f>D65*7.6</f>
        <v>0</v>
      </c>
    </row>
    <row r="65" spans="1:13" x14ac:dyDescent="0.25">
      <c r="B65" s="21" t="s">
        <v>25</v>
      </c>
      <c r="D65" s="35">
        <f>COUNTIF($D51:$D62,$A$9)</f>
        <v>0</v>
      </c>
    </row>
    <row r="67" spans="1:13" ht="22.5" customHeight="1" x14ac:dyDescent="0.25">
      <c r="A67" s="36"/>
      <c r="B67" s="37">
        <f>B46+1</f>
        <v>42775</v>
      </c>
      <c r="C67" s="8"/>
      <c r="D67" s="84" t="str">
        <f>IFERROR(VLOOKUP(B67,Fériés!$B$3:$C$14,2,FALSE),"")</f>
        <v/>
      </c>
    </row>
    <row r="68" spans="1:13" ht="7.5" customHeight="1" x14ac:dyDescent="0.25">
      <c r="A68" s="36"/>
      <c r="B68" s="37"/>
      <c r="C68" s="8"/>
      <c r="D68" s="22"/>
    </row>
    <row r="69" spans="1:13" ht="22.5" customHeight="1" x14ac:dyDescent="0.25">
      <c r="A69" s="36"/>
      <c r="B69" s="89" t="s">
        <v>28</v>
      </c>
      <c r="C69" s="89"/>
      <c r="D69" s="89"/>
      <c r="F69" s="46"/>
      <c r="G69" s="47"/>
      <c r="H69" s="46"/>
      <c r="I69" s="46"/>
      <c r="J69" s="46"/>
      <c r="K69" s="46"/>
      <c r="L69" s="46"/>
      <c r="M69" s="46"/>
    </row>
    <row r="70" spans="1:13" ht="7.5" customHeight="1" x14ac:dyDescent="0.25">
      <c r="B70" s="10"/>
      <c r="C70" s="10"/>
      <c r="D70" s="10"/>
      <c r="F70" s="32"/>
      <c r="H70" s="32"/>
      <c r="I70" s="32"/>
      <c r="J70" s="32"/>
      <c r="K70" s="32"/>
      <c r="L70" s="32"/>
      <c r="M70" s="32"/>
    </row>
    <row r="71" spans="1:13" s="1" customFormat="1" ht="22.5" customHeight="1" x14ac:dyDescent="0.25">
      <c r="A71" s="12"/>
      <c r="B71" s="17" t="s">
        <v>0</v>
      </c>
      <c r="D71" s="23" t="s">
        <v>20</v>
      </c>
      <c r="E71" s="13"/>
      <c r="F71" s="41" t="s">
        <v>13</v>
      </c>
      <c r="G71" s="42"/>
      <c r="H71" s="41" t="s">
        <v>14</v>
      </c>
      <c r="I71" s="41" t="s">
        <v>15</v>
      </c>
      <c r="J71" s="41" t="s">
        <v>16</v>
      </c>
      <c r="K71" s="41" t="s">
        <v>17</v>
      </c>
      <c r="L71" s="41" t="s">
        <v>18</v>
      </c>
      <c r="M71" s="41" t="s">
        <v>19</v>
      </c>
    </row>
    <row r="72" spans="1:13" s="2" customFormat="1" ht="22.5" customHeight="1" x14ac:dyDescent="0.25">
      <c r="A72" s="14"/>
      <c r="B72" s="18" t="s">
        <v>8</v>
      </c>
      <c r="C72" s="27"/>
      <c r="D72" s="24"/>
      <c r="E72" s="15"/>
      <c r="F72" s="49"/>
      <c r="G72" s="31"/>
      <c r="H72" s="49"/>
      <c r="I72" s="49"/>
      <c r="J72" s="49"/>
      <c r="K72" s="49"/>
      <c r="L72" s="49"/>
      <c r="M72" s="49"/>
    </row>
    <row r="73" spans="1:13" s="2" customFormat="1" ht="22.5" customHeight="1" x14ac:dyDescent="0.25">
      <c r="A73" s="14"/>
      <c r="B73" s="19" t="s">
        <v>12</v>
      </c>
      <c r="C73" s="15"/>
      <c r="D73" s="25"/>
      <c r="E73" s="15"/>
      <c r="F73" s="50"/>
      <c r="G73" s="31"/>
      <c r="H73" s="50"/>
      <c r="I73" s="50"/>
      <c r="J73" s="50"/>
      <c r="K73" s="50"/>
      <c r="L73" s="50"/>
      <c r="M73" s="50"/>
    </row>
    <row r="74" spans="1:13" s="2" customFormat="1" ht="22.5" customHeight="1" x14ac:dyDescent="0.25">
      <c r="A74" s="14"/>
      <c r="B74" s="19" t="s">
        <v>3</v>
      </c>
      <c r="C74" s="15"/>
      <c r="D74" s="25"/>
      <c r="E74" s="15"/>
      <c r="F74" s="50"/>
      <c r="G74" s="31"/>
      <c r="H74" s="50"/>
      <c r="I74" s="50"/>
      <c r="J74" s="50"/>
      <c r="K74" s="50"/>
      <c r="L74" s="50"/>
      <c r="M74" s="50"/>
    </row>
    <row r="75" spans="1:13" s="2" customFormat="1" ht="22.5" customHeight="1" x14ac:dyDescent="0.25">
      <c r="A75" s="14"/>
      <c r="B75" s="19" t="s">
        <v>4</v>
      </c>
      <c r="C75" s="15"/>
      <c r="D75" s="25"/>
      <c r="E75" s="15"/>
      <c r="F75" s="50"/>
      <c r="G75" s="31"/>
      <c r="H75" s="50"/>
      <c r="I75" s="50"/>
      <c r="J75" s="50"/>
      <c r="K75" s="50"/>
      <c r="L75" s="50"/>
      <c r="M75" s="50"/>
    </row>
    <row r="76" spans="1:13" s="2" customFormat="1" ht="22.5" customHeight="1" x14ac:dyDescent="0.25">
      <c r="A76" s="14"/>
      <c r="B76" s="19" t="s">
        <v>7</v>
      </c>
      <c r="C76" s="15"/>
      <c r="D76" s="25"/>
      <c r="E76" s="15"/>
      <c r="F76" s="50"/>
      <c r="G76" s="31"/>
      <c r="H76" s="50"/>
      <c r="I76" s="50"/>
      <c r="J76" s="50"/>
      <c r="K76" s="50"/>
      <c r="L76" s="50"/>
      <c r="M76" s="50"/>
    </row>
    <row r="77" spans="1:13" s="2" customFormat="1" ht="22.5" customHeight="1" x14ac:dyDescent="0.25">
      <c r="A77" s="14"/>
      <c r="B77" s="19" t="s">
        <v>10</v>
      </c>
      <c r="C77" s="15"/>
      <c r="D77" s="25"/>
      <c r="E77" s="15"/>
      <c r="F77" s="50"/>
      <c r="G77" s="31"/>
      <c r="H77" s="50"/>
      <c r="I77" s="50"/>
      <c r="J77" s="50"/>
      <c r="K77" s="50"/>
      <c r="L77" s="50"/>
      <c r="M77" s="50"/>
    </row>
    <row r="78" spans="1:13" s="2" customFormat="1" ht="22.5" customHeight="1" x14ac:dyDescent="0.25">
      <c r="A78" s="14"/>
      <c r="B78" s="19" t="s">
        <v>5</v>
      </c>
      <c r="C78" s="15"/>
      <c r="D78" s="25"/>
      <c r="E78" s="15"/>
      <c r="F78" s="50"/>
      <c r="G78" s="31"/>
      <c r="H78" s="50"/>
      <c r="I78" s="50"/>
      <c r="J78" s="50"/>
      <c r="K78" s="50"/>
      <c r="L78" s="50"/>
      <c r="M78" s="50"/>
    </row>
    <row r="79" spans="1:13" s="2" customFormat="1" ht="22.5" customHeight="1" x14ac:dyDescent="0.25">
      <c r="A79" s="14"/>
      <c r="B79" s="19" t="s">
        <v>1</v>
      </c>
      <c r="C79" s="15"/>
      <c r="D79" s="25"/>
      <c r="E79" s="15"/>
      <c r="F79" s="50"/>
      <c r="G79" s="31"/>
      <c r="H79" s="50"/>
      <c r="I79" s="50"/>
      <c r="J79" s="50"/>
      <c r="K79" s="50"/>
      <c r="L79" s="50"/>
      <c r="M79" s="50"/>
    </row>
    <row r="80" spans="1:13" s="2" customFormat="1" ht="22.5" customHeight="1" x14ac:dyDescent="0.25">
      <c r="A80" s="14"/>
      <c r="B80" s="19" t="s">
        <v>2</v>
      </c>
      <c r="C80" s="15"/>
      <c r="D80" s="25"/>
      <c r="E80" s="15"/>
      <c r="F80" s="50"/>
      <c r="G80" s="31"/>
      <c r="H80" s="50"/>
      <c r="I80" s="50"/>
      <c r="J80" s="50"/>
      <c r="K80" s="50"/>
      <c r="L80" s="50"/>
      <c r="M80" s="50"/>
    </row>
    <row r="81" spans="1:13" s="2" customFormat="1" ht="22.5" customHeight="1" x14ac:dyDescent="0.25">
      <c r="A81" s="14"/>
      <c r="B81" s="19" t="s">
        <v>11</v>
      </c>
      <c r="C81" s="15"/>
      <c r="D81" s="25"/>
      <c r="E81" s="15"/>
      <c r="F81" s="50"/>
      <c r="G81" s="31"/>
      <c r="H81" s="50"/>
      <c r="I81" s="50"/>
      <c r="J81" s="50"/>
      <c r="K81" s="50"/>
      <c r="L81" s="50"/>
      <c r="M81" s="50"/>
    </row>
    <row r="82" spans="1:13" s="2" customFormat="1" ht="22.5" customHeight="1" x14ac:dyDescent="0.25">
      <c r="A82" s="14"/>
      <c r="B82" s="19" t="s">
        <v>9</v>
      </c>
      <c r="C82" s="15"/>
      <c r="D82" s="25"/>
      <c r="E82" s="15"/>
      <c r="F82" s="50"/>
      <c r="G82" s="31"/>
      <c r="H82" s="50"/>
      <c r="I82" s="50"/>
      <c r="J82" s="50"/>
      <c r="K82" s="50"/>
      <c r="L82" s="50"/>
      <c r="M82" s="50"/>
    </row>
    <row r="83" spans="1:13" s="2" customFormat="1" ht="22.5" customHeight="1" x14ac:dyDescent="0.25">
      <c r="A83" s="14"/>
      <c r="B83" s="20" t="s">
        <v>6</v>
      </c>
      <c r="C83" s="29"/>
      <c r="D83" s="26"/>
      <c r="E83" s="15"/>
      <c r="F83" s="51"/>
      <c r="G83" s="31"/>
      <c r="H83" s="51"/>
      <c r="I83" s="51"/>
      <c r="J83" s="51"/>
      <c r="K83" s="51"/>
      <c r="L83" s="51"/>
      <c r="M83" s="51"/>
    </row>
    <row r="84" spans="1:13" x14ac:dyDescent="0.25">
      <c r="F84" s="30"/>
    </row>
    <row r="85" spans="1:13" x14ac:dyDescent="0.25">
      <c r="B85" s="21" t="s">
        <v>24</v>
      </c>
      <c r="D85" s="35">
        <f>D86*7.6</f>
        <v>0</v>
      </c>
    </row>
    <row r="86" spans="1:13" x14ac:dyDescent="0.25">
      <c r="B86" s="21" t="s">
        <v>25</v>
      </c>
      <c r="D86" s="35">
        <f>COUNTIF($D72:$D83,$A$9)</f>
        <v>0</v>
      </c>
    </row>
    <row r="88" spans="1:13" ht="22.5" customHeight="1" x14ac:dyDescent="0.25">
      <c r="A88" s="36"/>
      <c r="B88" s="37">
        <f>B67+1</f>
        <v>42776</v>
      </c>
      <c r="C88" s="8"/>
      <c r="D88" s="84" t="str">
        <f>IFERROR(VLOOKUP(B88,Fériés!$B$3:$C$14,2,FALSE),"")</f>
        <v/>
      </c>
    </row>
    <row r="89" spans="1:13" ht="7.5" customHeight="1" x14ac:dyDescent="0.25">
      <c r="A89" s="36"/>
      <c r="B89" s="37"/>
      <c r="C89" s="8"/>
      <c r="D89" s="22"/>
    </row>
    <row r="90" spans="1:13" ht="22.5" customHeight="1" x14ac:dyDescent="0.25">
      <c r="A90" s="36"/>
      <c r="B90" s="89" t="s">
        <v>28</v>
      </c>
      <c r="C90" s="89"/>
      <c r="D90" s="89"/>
      <c r="F90" s="46"/>
      <c r="G90" s="47"/>
      <c r="H90" s="46"/>
      <c r="I90" s="46"/>
      <c r="J90" s="46"/>
      <c r="K90" s="46"/>
      <c r="L90" s="46"/>
      <c r="M90" s="46"/>
    </row>
    <row r="91" spans="1:13" ht="7.5" customHeight="1" x14ac:dyDescent="0.25">
      <c r="B91" s="10"/>
      <c r="C91" s="10"/>
      <c r="D91" s="10"/>
      <c r="F91" s="32"/>
      <c r="H91" s="32"/>
      <c r="I91" s="32"/>
      <c r="J91" s="32"/>
      <c r="K91" s="32"/>
      <c r="L91" s="32"/>
      <c r="M91" s="32"/>
    </row>
    <row r="92" spans="1:13" s="1" customFormat="1" ht="22.5" customHeight="1" x14ac:dyDescent="0.25">
      <c r="A92" s="12"/>
      <c r="B92" s="17" t="s">
        <v>0</v>
      </c>
      <c r="D92" s="23" t="s">
        <v>20</v>
      </c>
      <c r="E92" s="13"/>
      <c r="F92" s="41" t="s">
        <v>13</v>
      </c>
      <c r="G92" s="42"/>
      <c r="H92" s="41" t="s">
        <v>14</v>
      </c>
      <c r="I92" s="41" t="s">
        <v>15</v>
      </c>
      <c r="J92" s="41" t="s">
        <v>16</v>
      </c>
      <c r="K92" s="41" t="s">
        <v>17</v>
      </c>
      <c r="L92" s="41" t="s">
        <v>18</v>
      </c>
      <c r="M92" s="41" t="s">
        <v>19</v>
      </c>
    </row>
    <row r="93" spans="1:13" s="2" customFormat="1" ht="22.5" customHeight="1" x14ac:dyDescent="0.25">
      <c r="A93" s="14"/>
      <c r="B93" s="18" t="s">
        <v>8</v>
      </c>
      <c r="C93" s="27"/>
      <c r="D93" s="24"/>
      <c r="E93" s="15"/>
      <c r="F93" s="49"/>
      <c r="G93" s="31"/>
      <c r="H93" s="49"/>
      <c r="I93" s="49"/>
      <c r="J93" s="49"/>
      <c r="K93" s="49"/>
      <c r="L93" s="49"/>
      <c r="M93" s="49"/>
    </row>
    <row r="94" spans="1:13" s="2" customFormat="1" ht="22.5" customHeight="1" x14ac:dyDescent="0.25">
      <c r="A94" s="14"/>
      <c r="B94" s="19" t="s">
        <v>12</v>
      </c>
      <c r="C94" s="15"/>
      <c r="D94" s="25"/>
      <c r="E94" s="15"/>
      <c r="F94" s="50"/>
      <c r="G94" s="31"/>
      <c r="H94" s="50"/>
      <c r="I94" s="50"/>
      <c r="J94" s="50"/>
      <c r="K94" s="50"/>
      <c r="L94" s="50"/>
      <c r="M94" s="50"/>
    </row>
    <row r="95" spans="1:13" s="2" customFormat="1" ht="22.5" customHeight="1" x14ac:dyDescent="0.25">
      <c r="A95" s="14"/>
      <c r="B95" s="19" t="s">
        <v>3</v>
      </c>
      <c r="C95" s="15"/>
      <c r="D95" s="25"/>
      <c r="E95" s="15"/>
      <c r="F95" s="50"/>
      <c r="G95" s="31"/>
      <c r="H95" s="50"/>
      <c r="I95" s="50"/>
      <c r="J95" s="50"/>
      <c r="K95" s="50"/>
      <c r="L95" s="50"/>
      <c r="M95" s="50"/>
    </row>
    <row r="96" spans="1:13" s="2" customFormat="1" ht="22.5" customHeight="1" x14ac:dyDescent="0.25">
      <c r="A96" s="14"/>
      <c r="B96" s="19" t="s">
        <v>4</v>
      </c>
      <c r="C96" s="15"/>
      <c r="D96" s="25"/>
      <c r="E96" s="15"/>
      <c r="F96" s="50"/>
      <c r="G96" s="31"/>
      <c r="H96" s="50"/>
      <c r="I96" s="50"/>
      <c r="J96" s="50"/>
      <c r="K96" s="50"/>
      <c r="L96" s="50"/>
      <c r="M96" s="50"/>
    </row>
    <row r="97" spans="1:13" s="2" customFormat="1" ht="22.5" customHeight="1" x14ac:dyDescent="0.25">
      <c r="A97" s="14"/>
      <c r="B97" s="19" t="s">
        <v>7</v>
      </c>
      <c r="C97" s="15"/>
      <c r="D97" s="25"/>
      <c r="E97" s="15"/>
      <c r="F97" s="50"/>
      <c r="G97" s="31"/>
      <c r="H97" s="50"/>
      <c r="I97" s="50"/>
      <c r="J97" s="50"/>
      <c r="K97" s="50"/>
      <c r="L97" s="50"/>
      <c r="M97" s="50"/>
    </row>
    <row r="98" spans="1:13" s="2" customFormat="1" ht="22.5" customHeight="1" x14ac:dyDescent="0.25">
      <c r="A98" s="14"/>
      <c r="B98" s="19" t="s">
        <v>10</v>
      </c>
      <c r="C98" s="15"/>
      <c r="D98" s="25"/>
      <c r="E98" s="15"/>
      <c r="F98" s="50"/>
      <c r="G98" s="31"/>
      <c r="H98" s="50"/>
      <c r="I98" s="50"/>
      <c r="J98" s="50"/>
      <c r="K98" s="50"/>
      <c r="L98" s="50"/>
      <c r="M98" s="50"/>
    </row>
    <row r="99" spans="1:13" s="2" customFormat="1" ht="22.5" customHeight="1" x14ac:dyDescent="0.25">
      <c r="A99" s="14"/>
      <c r="B99" s="19" t="s">
        <v>5</v>
      </c>
      <c r="C99" s="15"/>
      <c r="D99" s="25"/>
      <c r="E99" s="15"/>
      <c r="F99" s="50"/>
      <c r="G99" s="31"/>
      <c r="H99" s="50"/>
      <c r="I99" s="50"/>
      <c r="J99" s="50"/>
      <c r="K99" s="50"/>
      <c r="L99" s="50"/>
      <c r="M99" s="50"/>
    </row>
    <row r="100" spans="1:13" s="2" customFormat="1" ht="22.5" customHeight="1" x14ac:dyDescent="0.25">
      <c r="A100" s="14"/>
      <c r="B100" s="19" t="s">
        <v>1</v>
      </c>
      <c r="C100" s="15"/>
      <c r="D100" s="25"/>
      <c r="E100" s="15"/>
      <c r="F100" s="50"/>
      <c r="G100" s="31"/>
      <c r="H100" s="50"/>
      <c r="I100" s="50"/>
      <c r="J100" s="50"/>
      <c r="K100" s="50"/>
      <c r="L100" s="50"/>
      <c r="M100" s="50"/>
    </row>
    <row r="101" spans="1:13" s="2" customFormat="1" ht="22.5" customHeight="1" x14ac:dyDescent="0.25">
      <c r="A101" s="14"/>
      <c r="B101" s="19" t="s">
        <v>2</v>
      </c>
      <c r="C101" s="15"/>
      <c r="D101" s="25"/>
      <c r="E101" s="15"/>
      <c r="F101" s="50"/>
      <c r="G101" s="31"/>
      <c r="H101" s="50"/>
      <c r="I101" s="50"/>
      <c r="J101" s="50"/>
      <c r="K101" s="50"/>
      <c r="L101" s="50"/>
      <c r="M101" s="50"/>
    </row>
    <row r="102" spans="1:13" s="2" customFormat="1" ht="22.5" customHeight="1" x14ac:dyDescent="0.25">
      <c r="A102" s="14"/>
      <c r="B102" s="19" t="s">
        <v>11</v>
      </c>
      <c r="C102" s="15"/>
      <c r="D102" s="25"/>
      <c r="E102" s="15"/>
      <c r="F102" s="50"/>
      <c r="G102" s="31"/>
      <c r="H102" s="50"/>
      <c r="I102" s="50"/>
      <c r="J102" s="50"/>
      <c r="K102" s="50"/>
      <c r="L102" s="50"/>
      <c r="M102" s="50"/>
    </row>
    <row r="103" spans="1:13" s="2" customFormat="1" ht="22.5" customHeight="1" x14ac:dyDescent="0.25">
      <c r="A103" s="14"/>
      <c r="B103" s="19" t="s">
        <v>9</v>
      </c>
      <c r="C103" s="15"/>
      <c r="D103" s="25"/>
      <c r="E103" s="15"/>
      <c r="F103" s="50"/>
      <c r="G103" s="31"/>
      <c r="H103" s="50"/>
      <c r="I103" s="50"/>
      <c r="J103" s="50"/>
      <c r="K103" s="50"/>
      <c r="L103" s="50"/>
      <c r="M103" s="50"/>
    </row>
    <row r="104" spans="1:13" s="2" customFormat="1" ht="22.5" customHeight="1" x14ac:dyDescent="0.25">
      <c r="A104" s="14"/>
      <c r="B104" s="20" t="s">
        <v>6</v>
      </c>
      <c r="C104" s="29"/>
      <c r="D104" s="26"/>
      <c r="E104" s="15"/>
      <c r="F104" s="51"/>
      <c r="G104" s="31"/>
      <c r="H104" s="51"/>
      <c r="I104" s="51"/>
      <c r="J104" s="51"/>
      <c r="K104" s="51"/>
      <c r="L104" s="51"/>
      <c r="M104" s="51"/>
    </row>
    <row r="105" spans="1:13" x14ac:dyDescent="0.25">
      <c r="F105" s="30"/>
    </row>
    <row r="106" spans="1:13" x14ac:dyDescent="0.25">
      <c r="B106" s="21" t="s">
        <v>24</v>
      </c>
      <c r="D106" s="35">
        <f>D107*7.6</f>
        <v>0</v>
      </c>
    </row>
    <row r="107" spans="1:13" x14ac:dyDescent="0.25">
      <c r="B107" s="21" t="s">
        <v>25</v>
      </c>
      <c r="D107" s="35">
        <f>COUNTIF($D93:$D104,$A$9)</f>
        <v>0</v>
      </c>
    </row>
    <row r="109" spans="1:13" ht="22.5" customHeight="1" x14ac:dyDescent="0.25">
      <c r="A109" s="36"/>
      <c r="B109" s="37">
        <f>B88+1</f>
        <v>42777</v>
      </c>
      <c r="C109" s="8"/>
      <c r="D109" s="84" t="str">
        <f>IFERROR(VLOOKUP(B109,Fériés!$B$3:$C$14,2,FALSE),"")</f>
        <v/>
      </c>
      <c r="F109"/>
      <c r="G109"/>
      <c r="H109"/>
      <c r="I109"/>
      <c r="J109"/>
      <c r="K109"/>
      <c r="L109"/>
      <c r="M109"/>
    </row>
    <row r="110" spans="1:13" ht="7.5" customHeight="1" x14ac:dyDescent="0.25">
      <c r="A110" s="36"/>
      <c r="B110" s="37"/>
      <c r="C110" s="8"/>
      <c r="D110" s="22"/>
      <c r="F110"/>
      <c r="G110"/>
      <c r="H110"/>
      <c r="I110"/>
      <c r="J110"/>
      <c r="K110"/>
      <c r="L110"/>
      <c r="M110"/>
    </row>
    <row r="111" spans="1:13" ht="22.5" customHeight="1" x14ac:dyDescent="0.25">
      <c r="A111" s="36"/>
      <c r="B111" s="43" t="s">
        <v>28</v>
      </c>
      <c r="C111" s="43"/>
      <c r="D111" s="43"/>
      <c r="F111"/>
      <c r="G111"/>
      <c r="H111"/>
      <c r="I111"/>
      <c r="J111"/>
      <c r="K111"/>
      <c r="L111"/>
      <c r="M111"/>
    </row>
    <row r="112" spans="1:13" ht="7.5" customHeight="1" x14ac:dyDescent="0.25">
      <c r="B112" s="10"/>
      <c r="C112" s="10"/>
      <c r="D112" s="10"/>
      <c r="F112"/>
      <c r="G112"/>
      <c r="H112"/>
      <c r="I112"/>
      <c r="J112"/>
      <c r="K112"/>
      <c r="L112"/>
      <c r="M112"/>
    </row>
    <row r="113" spans="1:13" s="1" customFormat="1" ht="22.5" customHeight="1" x14ac:dyDescent="0.25">
      <c r="A113" s="12"/>
      <c r="B113" s="17" t="s">
        <v>0</v>
      </c>
      <c r="D113" s="23" t="s">
        <v>20</v>
      </c>
      <c r="E113" s="13"/>
    </row>
    <row r="114" spans="1:13" s="2" customFormat="1" ht="22.5" customHeight="1" x14ac:dyDescent="0.25">
      <c r="A114" s="14"/>
      <c r="B114" s="18" t="s">
        <v>8</v>
      </c>
      <c r="C114" s="27"/>
      <c r="D114" s="24"/>
      <c r="E114" s="15"/>
    </row>
    <row r="115" spans="1:13" s="2" customFormat="1" ht="22.5" customHeight="1" x14ac:dyDescent="0.25">
      <c r="A115" s="14"/>
      <c r="B115" s="19" t="s">
        <v>12</v>
      </c>
      <c r="C115" s="15"/>
      <c r="D115" s="25"/>
      <c r="E115" s="15"/>
    </row>
    <row r="116" spans="1:13" s="2" customFormat="1" ht="22.5" customHeight="1" x14ac:dyDescent="0.25">
      <c r="A116" s="14"/>
      <c r="B116" s="19" t="s">
        <v>3</v>
      </c>
      <c r="C116" s="15"/>
      <c r="D116" s="25"/>
      <c r="E116" s="15"/>
    </row>
    <row r="117" spans="1:13" s="2" customFormat="1" ht="22.5" customHeight="1" x14ac:dyDescent="0.25">
      <c r="A117" s="14"/>
      <c r="B117" s="19" t="s">
        <v>4</v>
      </c>
      <c r="C117" s="15"/>
      <c r="D117" s="25"/>
      <c r="E117" s="15"/>
    </row>
    <row r="118" spans="1:13" s="2" customFormat="1" ht="22.5" customHeight="1" x14ac:dyDescent="0.25">
      <c r="A118" s="14"/>
      <c r="B118" s="19" t="s">
        <v>7</v>
      </c>
      <c r="C118" s="15"/>
      <c r="D118" s="25"/>
      <c r="E118" s="15"/>
    </row>
    <row r="119" spans="1:13" s="2" customFormat="1" ht="22.5" customHeight="1" x14ac:dyDescent="0.25">
      <c r="A119" s="14"/>
      <c r="B119" s="19" t="s">
        <v>10</v>
      </c>
      <c r="C119" s="15"/>
      <c r="D119" s="25"/>
      <c r="E119" s="15"/>
    </row>
    <row r="120" spans="1:13" s="2" customFormat="1" ht="22.5" customHeight="1" x14ac:dyDescent="0.25">
      <c r="A120" s="14"/>
      <c r="B120" s="19" t="s">
        <v>5</v>
      </c>
      <c r="C120" s="15"/>
      <c r="D120" s="25"/>
      <c r="E120" s="15"/>
    </row>
    <row r="121" spans="1:13" s="2" customFormat="1" ht="22.5" customHeight="1" x14ac:dyDescent="0.25">
      <c r="A121" s="14"/>
      <c r="B121" s="19" t="s">
        <v>1</v>
      </c>
      <c r="C121" s="15"/>
      <c r="D121" s="25"/>
      <c r="E121" s="15"/>
    </row>
    <row r="122" spans="1:13" s="2" customFormat="1" ht="22.5" customHeight="1" x14ac:dyDescent="0.25">
      <c r="A122" s="14"/>
      <c r="B122" s="19" t="s">
        <v>2</v>
      </c>
      <c r="C122" s="15"/>
      <c r="D122" s="25"/>
      <c r="E122" s="15"/>
    </row>
    <row r="123" spans="1:13" s="2" customFormat="1" ht="22.5" customHeight="1" x14ac:dyDescent="0.25">
      <c r="A123" s="14"/>
      <c r="B123" s="19" t="s">
        <v>11</v>
      </c>
      <c r="C123" s="15"/>
      <c r="D123" s="25"/>
      <c r="E123" s="15"/>
    </row>
    <row r="124" spans="1:13" s="2" customFormat="1" ht="22.5" customHeight="1" x14ac:dyDescent="0.25">
      <c r="A124" s="14"/>
      <c r="B124" s="19" t="s">
        <v>9</v>
      </c>
      <c r="C124" s="15"/>
      <c r="D124" s="25"/>
      <c r="E124" s="15"/>
    </row>
    <row r="125" spans="1:13" s="2" customFormat="1" ht="22.5" customHeight="1" x14ac:dyDescent="0.25">
      <c r="A125" s="14"/>
      <c r="B125" s="20" t="s">
        <v>6</v>
      </c>
      <c r="C125" s="29"/>
      <c r="D125" s="26"/>
      <c r="E125" s="15"/>
    </row>
    <row r="126" spans="1:13" x14ac:dyDescent="0.25">
      <c r="F126"/>
      <c r="G126"/>
      <c r="H126"/>
      <c r="I126"/>
      <c r="J126"/>
      <c r="K126"/>
      <c r="L126"/>
      <c r="M126"/>
    </row>
    <row r="127" spans="1:13" x14ac:dyDescent="0.25">
      <c r="B127" s="21" t="s">
        <v>24</v>
      </c>
      <c r="D127" s="35">
        <f>D128*7.6</f>
        <v>0</v>
      </c>
      <c r="F127"/>
      <c r="G127"/>
      <c r="H127"/>
      <c r="I127"/>
      <c r="J127"/>
      <c r="K127"/>
      <c r="L127"/>
      <c r="M127"/>
    </row>
    <row r="128" spans="1:13" x14ac:dyDescent="0.25">
      <c r="B128" s="21" t="s">
        <v>25</v>
      </c>
      <c r="D128" s="35">
        <f>COUNTIF($D114:$D125,$A$9)</f>
        <v>0</v>
      </c>
      <c r="F128"/>
      <c r="G128"/>
      <c r="H128"/>
      <c r="I128"/>
      <c r="J128"/>
      <c r="K128"/>
      <c r="L128"/>
      <c r="M128"/>
    </row>
    <row r="129" spans="6:13" x14ac:dyDescent="0.25">
      <c r="F129"/>
      <c r="G129"/>
      <c r="H129"/>
      <c r="I129"/>
      <c r="J129"/>
      <c r="K129"/>
      <c r="L129"/>
      <c r="M129"/>
    </row>
    <row r="130" spans="6:13" x14ac:dyDescent="0.25">
      <c r="F130"/>
      <c r="G130"/>
      <c r="H130"/>
      <c r="I130"/>
      <c r="J130"/>
      <c r="K130"/>
      <c r="L130"/>
      <c r="M130"/>
    </row>
  </sheetData>
  <mergeCells count="8">
    <mergeCell ref="B69:D69"/>
    <mergeCell ref="B90:D90"/>
    <mergeCell ref="B2:D2"/>
    <mergeCell ref="E2:G2"/>
    <mergeCell ref="K2:M2"/>
    <mergeCell ref="B6:D6"/>
    <mergeCell ref="B27:D27"/>
    <mergeCell ref="B48:D48"/>
  </mergeCells>
  <dataValidations count="1">
    <dataValidation type="list" allowBlank="1" showInputMessage="1" showErrorMessage="1" sqref="D9:D20 D93:D104 D30:D41 D51:D62 D72:D83 D114:D125">
      <formula1>$A$9:$A$11</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5"/>
  </sheetPr>
  <dimension ref="A1:I16"/>
  <sheetViews>
    <sheetView showGridLines="0" workbookViewId="0">
      <selection activeCell="D4" sqref="D4"/>
    </sheetView>
  </sheetViews>
  <sheetFormatPr baseColWidth="10" defaultRowHeight="15" x14ac:dyDescent="0.25"/>
  <cols>
    <col min="1" max="1" width="11.42578125" style="5"/>
    <col min="2" max="2" width="25.42578125" bestFit="1" customWidth="1"/>
    <col min="3" max="9" width="11.42578125" style="40"/>
  </cols>
  <sheetData>
    <row r="1" spans="1:9" ht="22.5" customHeight="1" x14ac:dyDescent="0.25"/>
    <row r="2" spans="1:9" ht="22.5" customHeight="1" x14ac:dyDescent="0.25">
      <c r="B2" s="95">
        <f>VALUE('S1'!B4)</f>
        <v>42744</v>
      </c>
      <c r="C2" s="96"/>
      <c r="D2" s="96"/>
      <c r="E2" s="96"/>
      <c r="F2" s="96"/>
      <c r="G2" s="96"/>
      <c r="H2" s="96"/>
      <c r="I2" s="97"/>
    </row>
    <row r="3" spans="1:9" ht="22.5" customHeight="1" x14ac:dyDescent="0.25">
      <c r="B3" s="10"/>
      <c r="C3" s="32"/>
      <c r="D3" s="32"/>
      <c r="E3" s="32"/>
      <c r="F3" s="32"/>
      <c r="G3" s="32"/>
      <c r="H3" s="32"/>
      <c r="I3" s="32"/>
    </row>
    <row r="4" spans="1:9" s="1" customFormat="1" ht="22.5" customHeight="1" x14ac:dyDescent="0.25">
      <c r="A4" s="12"/>
      <c r="B4" s="17" t="s">
        <v>0</v>
      </c>
      <c r="C4" s="41" t="s">
        <v>13</v>
      </c>
      <c r="D4" s="41" t="s">
        <v>14</v>
      </c>
      <c r="E4" s="41" t="s">
        <v>15</v>
      </c>
      <c r="F4" s="41" t="s">
        <v>16</v>
      </c>
      <c r="G4" s="41" t="s">
        <v>17</v>
      </c>
      <c r="H4" s="41" t="s">
        <v>18</v>
      </c>
      <c r="I4" s="41" t="s">
        <v>19</v>
      </c>
    </row>
    <row r="5" spans="1:9" s="2" customFormat="1" ht="22.5" customHeight="1" x14ac:dyDescent="0.25">
      <c r="A5" s="14"/>
      <c r="B5" s="18" t="s">
        <v>8</v>
      </c>
      <c r="C5" s="49">
        <f>COUNTIFS('S1'!B:B,$B5,'S1'!F:F,"x")+COUNTIFS('S2'!B:B,$B5,'S2'!F:F,"x")+COUNTIFS('S3'!B:B,$B5,'S3'!F:F,"x")+COUNTIFS('S4'!B:B,$B5,'S4'!F:F,"x")+COUNTIFS('S5'!B:B,$B5,'S5'!F:F,"x")</f>
        <v>0</v>
      </c>
      <c r="D5" s="49">
        <f>COUNTIFS('S1'!$B:$B,$B5,'S1'!H:H,"x")+COUNTIFS('S2'!$B:$B,$B5,'S2'!H:H,"x")+COUNTIFS('S3'!$B:$B,$B5,'S3'!H:H,"x")+COUNTIFS('S4'!$B:$B,$B5,'S4'!H:H,"x")+COUNTIFS('S5'!$B:$B,$B5,'S5'!H:H,"x")</f>
        <v>0</v>
      </c>
      <c r="E5" s="49">
        <f>COUNTIFS('S1'!$B:$B,$B5,'S1'!I:I,"x")+COUNTIFS('S2'!$B:$B,$B5,'S2'!I:I,"x")+COUNTIFS('S3'!$B:$B,$B5,'S3'!I:I,"x")+COUNTIFS('S4'!$B:$B,$B5,'S4'!I:I,"x")+COUNTIFS('S5'!$B:$B,$B5,'S5'!I:I,"x")</f>
        <v>0</v>
      </c>
      <c r="F5" s="49">
        <f>COUNTIFS('S1'!$B:$B,$B5,'S1'!J:J,"x")+COUNTIFS('S2'!$B:$B,$B5,'S2'!J:J,"x")+COUNTIFS('S3'!$B:$B,$B5,'S3'!J:J,"x")+COUNTIFS('S4'!$B:$B,$B5,'S4'!J:J,"x")+COUNTIFS('S5'!$B:$B,$B5,'S5'!J:J,"x")</f>
        <v>0</v>
      </c>
      <c r="G5" s="49">
        <f>COUNTIFS('S1'!$B:$B,$B5,'S1'!K:K,"x")+COUNTIFS('S2'!$B:$B,$B5,'S2'!K:K,"x")+COUNTIFS('S3'!$B:$B,$B5,'S3'!K:K,"x")+COUNTIFS('S4'!$B:$B,$B5,'S4'!K:K,"x")+COUNTIFS('S5'!$B:$B,$B5,'S5'!K:K,"x")</f>
        <v>0</v>
      </c>
      <c r="H5" s="49">
        <f>COUNTIFS('S1'!$B:$B,$B5,'S1'!L:L,"x")+COUNTIFS('S2'!$B:$B,$B5,'S2'!L:L,"x")+COUNTIFS('S3'!$B:$B,$B5,'S3'!L:L,"x")+COUNTIFS('S4'!$B:$B,$B5,'S4'!L:L,"x")+COUNTIFS('S5'!$B:$B,$B5,'S5'!L:L,"x")</f>
        <v>0</v>
      </c>
      <c r="I5" s="49">
        <f>COUNTIFS('S1'!$B:$B,$B5,'S1'!M:M,"x")+COUNTIFS('S2'!$B:$B,$B5,'S2'!M:M,"x")+COUNTIFS('S3'!$B:$B,$B5,'S3'!M:M,"x")+COUNTIFS('S4'!$B:$B,$B5,'S4'!M:M,"x")+COUNTIFS('S5'!$B:$B,$B5,'S5'!M:M,"x")</f>
        <v>0</v>
      </c>
    </row>
    <row r="6" spans="1:9" s="2" customFormat="1" ht="22.5" customHeight="1" x14ac:dyDescent="0.25">
      <c r="A6" s="14"/>
      <c r="B6" s="85" t="s">
        <v>12</v>
      </c>
      <c r="C6" s="86">
        <f>COUNTIFS('S1'!B:B,$B6,'S1'!F:F,"x")+COUNTIFS('S2'!B:B,$B6,'S2'!F:F,"x")+COUNTIFS('S3'!B:B,$B6,'S3'!F:F,"x")+COUNTIFS('S4'!B:B,$B6,'S4'!F:F,"x")+COUNTIFS('S5'!B:B,$B6,'S5'!F:F,"x")</f>
        <v>0</v>
      </c>
      <c r="D6" s="86">
        <f>COUNTIFS('S1'!$B:$B,$B6,'S1'!H:H,"x")+COUNTIFS('S2'!$B:$B,$B6,'S2'!H:H,"x")+COUNTIFS('S3'!$B:$B,$B6,'S3'!H:H,"x")+COUNTIFS('S4'!$B:$B,$B6,'S4'!H:H,"x")+COUNTIFS('S5'!$B:$B,$B6,'S5'!H:H,"x")</f>
        <v>0</v>
      </c>
      <c r="E6" s="86">
        <f>COUNTIFS('S1'!$B:$B,$B6,'S1'!I:I,"x")+COUNTIFS('S2'!$B:$B,$B6,'S2'!I:I,"x")+COUNTIFS('S3'!$B:$B,$B6,'S3'!I:I,"x")+COUNTIFS('S4'!$B:$B,$B6,'S4'!I:I,"x")+COUNTIFS('S5'!$B:$B,$B6,'S5'!I:I,"x")</f>
        <v>0</v>
      </c>
      <c r="F6" s="86">
        <f>COUNTIFS('S1'!$B:$B,$B6,'S1'!J:J,"x")+COUNTIFS('S2'!$B:$B,$B6,'S2'!J:J,"x")+COUNTIFS('S3'!$B:$B,$B6,'S3'!J:J,"x")+COUNTIFS('S4'!$B:$B,$B6,'S4'!J:J,"x")+COUNTIFS('S5'!$B:$B,$B6,'S5'!J:J,"x")</f>
        <v>0</v>
      </c>
      <c r="G6" s="86">
        <f>COUNTIFS('S1'!$B:$B,$B6,'S1'!K:K,"x")+COUNTIFS('S2'!$B:$B,$B6,'S2'!K:K,"x")+COUNTIFS('S3'!$B:$B,$B6,'S3'!K:K,"x")+COUNTIFS('S4'!$B:$B,$B6,'S4'!K:K,"x")+COUNTIFS('S5'!$B:$B,$B6,'S5'!K:K,"x")</f>
        <v>0</v>
      </c>
      <c r="H6" s="86">
        <f>COUNTIFS('S1'!$B:$B,$B6,'S1'!L:L,"x")+COUNTIFS('S2'!$B:$B,$B6,'S2'!L:L,"x")+COUNTIFS('S3'!$B:$B,$B6,'S3'!L:L,"x")+COUNTIFS('S4'!$B:$B,$B6,'S4'!L:L,"x")+COUNTIFS('S5'!$B:$B,$B6,'S5'!L:L,"x")</f>
        <v>0</v>
      </c>
      <c r="I6" s="86">
        <f>COUNTIFS('S1'!$B:$B,$B6,'S1'!M:M,"x")+COUNTIFS('S2'!$B:$B,$B6,'S2'!M:M,"x")+COUNTIFS('S3'!$B:$B,$B6,'S3'!M:M,"x")+COUNTIFS('S4'!$B:$B,$B6,'S4'!M:M,"x")+COUNTIFS('S5'!$B:$B,$B6,'S5'!M:M,"x")</f>
        <v>0</v>
      </c>
    </row>
    <row r="7" spans="1:9" s="2" customFormat="1" ht="22.5" customHeight="1" x14ac:dyDescent="0.25">
      <c r="A7" s="14"/>
      <c r="B7" s="19" t="s">
        <v>3</v>
      </c>
      <c r="C7" s="50">
        <f>COUNTIFS('S1'!B:B,$B7,'S1'!F:F,"x")+COUNTIFS('S2'!B:B,$B7,'S2'!F:F,"x")+COUNTIFS('S3'!B:B,$B7,'S3'!F:F,"x")+COUNTIFS('S4'!B:B,$B7,'S4'!F:F,"x")+COUNTIFS('S5'!B:B,$B7,'S5'!F:F,"x")</f>
        <v>0</v>
      </c>
      <c r="D7" s="50">
        <f>COUNTIFS('S1'!$B:$B,$B7,'S1'!H:H,"x")+COUNTIFS('S2'!$B:$B,$B7,'S2'!H:H,"x")+COUNTIFS('S3'!$B:$B,$B7,'S3'!H:H,"x")+COUNTIFS('S4'!$B:$B,$B7,'S4'!H:H,"x")+COUNTIFS('S5'!$B:$B,$B7,'S5'!H:H,"x")</f>
        <v>0</v>
      </c>
      <c r="E7" s="50">
        <f>COUNTIFS('S1'!$B:$B,$B7,'S1'!I:I,"x")+COUNTIFS('S2'!$B:$B,$B7,'S2'!I:I,"x")+COUNTIFS('S3'!$B:$B,$B7,'S3'!I:I,"x")+COUNTIFS('S4'!$B:$B,$B7,'S4'!I:I,"x")+COUNTIFS('S5'!$B:$B,$B7,'S5'!I:I,"x")</f>
        <v>0</v>
      </c>
      <c r="F7" s="50">
        <f>COUNTIFS('S1'!$B:$B,$B7,'S1'!J:J,"x")+COUNTIFS('S2'!$B:$B,$B7,'S2'!J:J,"x")+COUNTIFS('S3'!$B:$B,$B7,'S3'!J:J,"x")+COUNTIFS('S4'!$B:$B,$B7,'S4'!J:J,"x")+COUNTIFS('S5'!$B:$B,$B7,'S5'!J:J,"x")</f>
        <v>0</v>
      </c>
      <c r="G7" s="50">
        <f>COUNTIFS('S1'!$B:$B,$B7,'S1'!K:K,"x")+COUNTIFS('S2'!$B:$B,$B7,'S2'!K:K,"x")+COUNTIFS('S3'!$B:$B,$B7,'S3'!K:K,"x")+COUNTIFS('S4'!$B:$B,$B7,'S4'!K:K,"x")+COUNTIFS('S5'!$B:$B,$B7,'S5'!K:K,"x")</f>
        <v>0</v>
      </c>
      <c r="H7" s="50">
        <f>COUNTIFS('S1'!$B:$B,$B7,'S1'!L:L,"x")+COUNTIFS('S2'!$B:$B,$B7,'S2'!L:L,"x")+COUNTIFS('S3'!$B:$B,$B7,'S3'!L:L,"x")+COUNTIFS('S4'!$B:$B,$B7,'S4'!L:L,"x")+COUNTIFS('S5'!$B:$B,$B7,'S5'!L:L,"x")</f>
        <v>0</v>
      </c>
      <c r="I7" s="50">
        <f>COUNTIFS('S1'!$B:$B,$B7,'S1'!M:M,"x")+COUNTIFS('S2'!$B:$B,$B7,'S2'!M:M,"x")+COUNTIFS('S3'!$B:$B,$B7,'S3'!M:M,"x")+COUNTIFS('S4'!$B:$B,$B7,'S4'!M:M,"x")+COUNTIFS('S5'!$B:$B,$B7,'S5'!M:M,"x")</f>
        <v>0</v>
      </c>
    </row>
    <row r="8" spans="1:9" s="2" customFormat="1" ht="22.5" customHeight="1" x14ac:dyDescent="0.25">
      <c r="A8" s="14"/>
      <c r="B8" s="85" t="s">
        <v>4</v>
      </c>
      <c r="C8" s="86">
        <f>COUNTIFS('S1'!B:B,$B8,'S1'!F:F,"x")+COUNTIFS('S2'!B:B,$B8,'S2'!F:F,"x")+COUNTIFS('S3'!B:B,$B8,'S3'!F:F,"x")+COUNTIFS('S4'!B:B,$B8,'S4'!F:F,"x")+COUNTIFS('S5'!B:B,$B8,'S5'!F:F,"x")</f>
        <v>0</v>
      </c>
      <c r="D8" s="86">
        <f>COUNTIFS('S1'!$B:$B,$B8,'S1'!H:H,"x")+COUNTIFS('S2'!$B:$B,$B8,'S2'!H:H,"x")+COUNTIFS('S3'!$B:$B,$B8,'S3'!H:H,"x")+COUNTIFS('S4'!$B:$B,$B8,'S4'!H:H,"x")+COUNTIFS('S5'!$B:$B,$B8,'S5'!H:H,"x")</f>
        <v>0</v>
      </c>
      <c r="E8" s="86">
        <f>COUNTIFS('S1'!$B:$B,$B8,'S1'!I:I,"x")+COUNTIFS('S2'!$B:$B,$B8,'S2'!I:I,"x")+COUNTIFS('S3'!$B:$B,$B8,'S3'!I:I,"x")+COUNTIFS('S4'!$B:$B,$B8,'S4'!I:I,"x")+COUNTIFS('S5'!$B:$B,$B8,'S5'!I:I,"x")</f>
        <v>0</v>
      </c>
      <c r="F8" s="86">
        <f>COUNTIFS('S1'!$B:$B,$B8,'S1'!J:J,"x")+COUNTIFS('S2'!$B:$B,$B8,'S2'!J:J,"x")+COUNTIFS('S3'!$B:$B,$B8,'S3'!J:J,"x")+COUNTIFS('S4'!$B:$B,$B8,'S4'!J:J,"x")+COUNTIFS('S5'!$B:$B,$B8,'S5'!J:J,"x")</f>
        <v>0</v>
      </c>
      <c r="G8" s="86">
        <f>COUNTIFS('S1'!$B:$B,$B8,'S1'!K:K,"x")+COUNTIFS('S2'!$B:$B,$B8,'S2'!K:K,"x")+COUNTIFS('S3'!$B:$B,$B8,'S3'!K:K,"x")+COUNTIFS('S4'!$B:$B,$B8,'S4'!K:K,"x")+COUNTIFS('S5'!$B:$B,$B8,'S5'!K:K,"x")</f>
        <v>0</v>
      </c>
      <c r="H8" s="86">
        <f>COUNTIFS('S1'!$B:$B,$B8,'S1'!L:L,"x")+COUNTIFS('S2'!$B:$B,$B8,'S2'!L:L,"x")+COUNTIFS('S3'!$B:$B,$B8,'S3'!L:L,"x")+COUNTIFS('S4'!$B:$B,$B8,'S4'!L:L,"x")+COUNTIFS('S5'!$B:$B,$B8,'S5'!L:L,"x")</f>
        <v>0</v>
      </c>
      <c r="I8" s="86">
        <f>COUNTIFS('S1'!$B:$B,$B8,'S1'!M:M,"x")+COUNTIFS('S2'!$B:$B,$B8,'S2'!M:M,"x")+COUNTIFS('S3'!$B:$B,$B8,'S3'!M:M,"x")+COUNTIFS('S4'!$B:$B,$B8,'S4'!M:M,"x")+COUNTIFS('S5'!$B:$B,$B8,'S5'!M:M,"x")</f>
        <v>0</v>
      </c>
    </row>
    <row r="9" spans="1:9" s="2" customFormat="1" ht="22.5" customHeight="1" x14ac:dyDescent="0.25">
      <c r="A9" s="14"/>
      <c r="B9" s="19" t="s">
        <v>7</v>
      </c>
      <c r="C9" s="50">
        <f>COUNTIFS('S1'!B:B,$B9,'S1'!F:F,"x")+COUNTIFS('S2'!B:B,$B9,'S2'!F:F,"x")+COUNTIFS('S3'!B:B,$B9,'S3'!F:F,"x")+COUNTIFS('S4'!B:B,$B9,'S4'!F:F,"x")+COUNTIFS('S5'!B:B,$B9,'S5'!F:F,"x")</f>
        <v>0</v>
      </c>
      <c r="D9" s="50">
        <f>COUNTIFS('S1'!$B:$B,$B9,'S1'!H:H,"x")+COUNTIFS('S2'!$B:$B,$B9,'S2'!H:H,"x")+COUNTIFS('S3'!$B:$B,$B9,'S3'!H:H,"x")+COUNTIFS('S4'!$B:$B,$B9,'S4'!H:H,"x")+COUNTIFS('S5'!$B:$B,$B9,'S5'!H:H,"x")</f>
        <v>0</v>
      </c>
      <c r="E9" s="50">
        <f>COUNTIFS('S1'!$B:$B,$B9,'S1'!I:I,"x")+COUNTIFS('S2'!$B:$B,$B9,'S2'!I:I,"x")+COUNTIFS('S3'!$B:$B,$B9,'S3'!I:I,"x")+COUNTIFS('S4'!$B:$B,$B9,'S4'!I:I,"x")+COUNTIFS('S5'!$B:$B,$B9,'S5'!I:I,"x")</f>
        <v>0</v>
      </c>
      <c r="F9" s="50">
        <f>COUNTIFS('S1'!$B:$B,$B9,'S1'!J:J,"x")+COUNTIFS('S2'!$B:$B,$B9,'S2'!J:J,"x")+COUNTIFS('S3'!$B:$B,$B9,'S3'!J:J,"x")+COUNTIFS('S4'!$B:$B,$B9,'S4'!J:J,"x")+COUNTIFS('S5'!$B:$B,$B9,'S5'!J:J,"x")</f>
        <v>0</v>
      </c>
      <c r="G9" s="50">
        <f>COUNTIFS('S1'!$B:$B,$B9,'S1'!K:K,"x")+COUNTIFS('S2'!$B:$B,$B9,'S2'!K:K,"x")+COUNTIFS('S3'!$B:$B,$B9,'S3'!K:K,"x")+COUNTIFS('S4'!$B:$B,$B9,'S4'!K:K,"x")+COUNTIFS('S5'!$B:$B,$B9,'S5'!K:K,"x")</f>
        <v>0</v>
      </c>
      <c r="H9" s="50">
        <f>COUNTIFS('S1'!$B:$B,$B9,'S1'!L:L,"x")+COUNTIFS('S2'!$B:$B,$B9,'S2'!L:L,"x")+COUNTIFS('S3'!$B:$B,$B9,'S3'!L:L,"x")+COUNTIFS('S4'!$B:$B,$B9,'S4'!L:L,"x")+COUNTIFS('S5'!$B:$B,$B9,'S5'!L:L,"x")</f>
        <v>0</v>
      </c>
      <c r="I9" s="50">
        <f>COUNTIFS('S1'!$B:$B,$B9,'S1'!M:M,"x")+COUNTIFS('S2'!$B:$B,$B9,'S2'!M:M,"x")+COUNTIFS('S3'!$B:$B,$B9,'S3'!M:M,"x")+COUNTIFS('S4'!$B:$B,$B9,'S4'!M:M,"x")+COUNTIFS('S5'!$B:$B,$B9,'S5'!M:M,"x")</f>
        <v>0</v>
      </c>
    </row>
    <row r="10" spans="1:9" s="2" customFormat="1" ht="22.5" customHeight="1" x14ac:dyDescent="0.25">
      <c r="A10" s="14"/>
      <c r="B10" s="85" t="s">
        <v>10</v>
      </c>
      <c r="C10" s="86">
        <f>COUNTIFS('S1'!B:B,$B10,'S1'!F:F,"x")+COUNTIFS('S2'!B:B,$B10,'S2'!F:F,"x")+COUNTIFS('S3'!B:B,$B10,'S3'!F:F,"x")+COUNTIFS('S4'!B:B,$B10,'S4'!F:F,"x")+COUNTIFS('S5'!B:B,$B10,'S5'!F:F,"x")</f>
        <v>0</v>
      </c>
      <c r="D10" s="86">
        <f>COUNTIFS('S1'!$B:$B,$B10,'S1'!H:H,"x")+COUNTIFS('S2'!$B:$B,$B10,'S2'!H:H,"x")+COUNTIFS('S3'!$B:$B,$B10,'S3'!H:H,"x")+COUNTIFS('S4'!$B:$B,$B10,'S4'!H:H,"x")+COUNTIFS('S5'!$B:$B,$B10,'S5'!H:H,"x")</f>
        <v>0</v>
      </c>
      <c r="E10" s="86">
        <f>COUNTIFS('S1'!$B:$B,$B10,'S1'!I:I,"x")+COUNTIFS('S2'!$B:$B,$B10,'S2'!I:I,"x")+COUNTIFS('S3'!$B:$B,$B10,'S3'!I:I,"x")+COUNTIFS('S4'!$B:$B,$B10,'S4'!I:I,"x")+COUNTIFS('S5'!$B:$B,$B10,'S5'!I:I,"x")</f>
        <v>0</v>
      </c>
      <c r="F10" s="86">
        <f>COUNTIFS('S1'!$B:$B,$B10,'S1'!J:J,"x")+COUNTIFS('S2'!$B:$B,$B10,'S2'!J:J,"x")+COUNTIFS('S3'!$B:$B,$B10,'S3'!J:J,"x")+COUNTIFS('S4'!$B:$B,$B10,'S4'!J:J,"x")+COUNTIFS('S5'!$B:$B,$B10,'S5'!J:J,"x")</f>
        <v>0</v>
      </c>
      <c r="G10" s="86">
        <f>COUNTIFS('S1'!$B:$B,$B10,'S1'!K:K,"x")+COUNTIFS('S2'!$B:$B,$B10,'S2'!K:K,"x")+COUNTIFS('S3'!$B:$B,$B10,'S3'!K:K,"x")+COUNTIFS('S4'!$B:$B,$B10,'S4'!K:K,"x")+COUNTIFS('S5'!$B:$B,$B10,'S5'!K:K,"x")</f>
        <v>0</v>
      </c>
      <c r="H10" s="86">
        <f>COUNTIFS('S1'!$B:$B,$B10,'S1'!L:L,"x")+COUNTIFS('S2'!$B:$B,$B10,'S2'!L:L,"x")+COUNTIFS('S3'!$B:$B,$B10,'S3'!L:L,"x")+COUNTIFS('S4'!$B:$B,$B10,'S4'!L:L,"x")+COUNTIFS('S5'!$B:$B,$B10,'S5'!L:L,"x")</f>
        <v>0</v>
      </c>
      <c r="I10" s="86">
        <f>COUNTIFS('S1'!$B:$B,$B10,'S1'!M:M,"x")+COUNTIFS('S2'!$B:$B,$B10,'S2'!M:M,"x")+COUNTIFS('S3'!$B:$B,$B10,'S3'!M:M,"x")+COUNTIFS('S4'!$B:$B,$B10,'S4'!M:M,"x")+COUNTIFS('S5'!$B:$B,$B10,'S5'!M:M,"x")</f>
        <v>0</v>
      </c>
    </row>
    <row r="11" spans="1:9" s="2" customFormat="1" ht="22.5" customHeight="1" x14ac:dyDescent="0.25">
      <c r="A11" s="14"/>
      <c r="B11" s="19" t="s">
        <v>5</v>
      </c>
      <c r="C11" s="50">
        <f>COUNTIFS('S1'!B:B,$B11,'S1'!F:F,"x")+COUNTIFS('S2'!B:B,$B11,'S2'!F:F,"x")+COUNTIFS('S3'!B:B,$B11,'S3'!F:F,"x")+COUNTIFS('S4'!B:B,$B11,'S4'!F:F,"x")+COUNTIFS('S5'!B:B,$B11,'S5'!F:F,"x")</f>
        <v>0</v>
      </c>
      <c r="D11" s="50">
        <f>COUNTIFS('S1'!$B:$B,$B11,'S1'!H:H,"x")+COUNTIFS('S2'!$B:$B,$B11,'S2'!H:H,"x")+COUNTIFS('S3'!$B:$B,$B11,'S3'!H:H,"x")+COUNTIFS('S4'!$B:$B,$B11,'S4'!H:H,"x")+COUNTIFS('S5'!$B:$B,$B11,'S5'!H:H,"x")</f>
        <v>0</v>
      </c>
      <c r="E11" s="50">
        <f>COUNTIFS('S1'!$B:$B,$B11,'S1'!I:I,"x")+COUNTIFS('S2'!$B:$B,$B11,'S2'!I:I,"x")+COUNTIFS('S3'!$B:$B,$B11,'S3'!I:I,"x")+COUNTIFS('S4'!$B:$B,$B11,'S4'!I:I,"x")+COUNTIFS('S5'!$B:$B,$B11,'S5'!I:I,"x")</f>
        <v>0</v>
      </c>
      <c r="F11" s="50">
        <f>COUNTIFS('S1'!$B:$B,$B11,'S1'!J:J,"x")+COUNTIFS('S2'!$B:$B,$B11,'S2'!J:J,"x")+COUNTIFS('S3'!$B:$B,$B11,'S3'!J:J,"x")+COUNTIFS('S4'!$B:$B,$B11,'S4'!J:J,"x")+COUNTIFS('S5'!$B:$B,$B11,'S5'!J:J,"x")</f>
        <v>0</v>
      </c>
      <c r="G11" s="50">
        <f>COUNTIFS('S1'!$B:$B,$B11,'S1'!K:K,"x")+COUNTIFS('S2'!$B:$B,$B11,'S2'!K:K,"x")+COUNTIFS('S3'!$B:$B,$B11,'S3'!K:K,"x")+COUNTIFS('S4'!$B:$B,$B11,'S4'!K:K,"x")+COUNTIFS('S5'!$B:$B,$B11,'S5'!K:K,"x")</f>
        <v>0</v>
      </c>
      <c r="H11" s="50">
        <f>COUNTIFS('S1'!$B:$B,$B11,'S1'!L:L,"x")+COUNTIFS('S2'!$B:$B,$B11,'S2'!L:L,"x")+COUNTIFS('S3'!$B:$B,$B11,'S3'!L:L,"x")+COUNTIFS('S4'!$B:$B,$B11,'S4'!L:L,"x")+COUNTIFS('S5'!$B:$B,$B11,'S5'!L:L,"x")</f>
        <v>0</v>
      </c>
      <c r="I11" s="50">
        <f>COUNTIFS('S1'!$B:$B,$B11,'S1'!M:M,"x")+COUNTIFS('S2'!$B:$B,$B11,'S2'!M:M,"x")+COUNTIFS('S3'!$B:$B,$B11,'S3'!M:M,"x")+COUNTIFS('S4'!$B:$B,$B11,'S4'!M:M,"x")+COUNTIFS('S5'!$B:$B,$B11,'S5'!M:M,"x")</f>
        <v>0</v>
      </c>
    </row>
    <row r="12" spans="1:9" s="2" customFormat="1" ht="22.5" customHeight="1" x14ac:dyDescent="0.25">
      <c r="A12" s="14"/>
      <c r="B12" s="85" t="s">
        <v>1</v>
      </c>
      <c r="C12" s="86">
        <f>COUNTIFS('S1'!B:B,$B12,'S1'!F:F,"x")+COUNTIFS('S2'!B:B,$B12,'S2'!F:F,"x")+COUNTIFS('S3'!B:B,$B12,'S3'!F:F,"x")+COUNTIFS('S4'!B:B,$B12,'S4'!F:F,"x")+COUNTIFS('S5'!B:B,$B12,'S5'!F:F,"x")</f>
        <v>0</v>
      </c>
      <c r="D12" s="86">
        <f>COUNTIFS('S1'!$B:$B,$B12,'S1'!H:H,"x")+COUNTIFS('S2'!$B:$B,$B12,'S2'!H:H,"x")+COUNTIFS('S3'!$B:$B,$B12,'S3'!H:H,"x")+COUNTIFS('S4'!$B:$B,$B12,'S4'!H:H,"x")+COUNTIFS('S5'!$B:$B,$B12,'S5'!H:H,"x")</f>
        <v>0</v>
      </c>
      <c r="E12" s="86">
        <f>COUNTIFS('S1'!$B:$B,$B12,'S1'!I:I,"x")+COUNTIFS('S2'!$B:$B,$B12,'S2'!I:I,"x")+COUNTIFS('S3'!$B:$B,$B12,'S3'!I:I,"x")+COUNTIFS('S4'!$B:$B,$B12,'S4'!I:I,"x")+COUNTIFS('S5'!$B:$B,$B12,'S5'!I:I,"x")</f>
        <v>0</v>
      </c>
      <c r="F12" s="86">
        <f>COUNTIFS('S1'!$B:$B,$B12,'S1'!J:J,"x")+COUNTIFS('S2'!$B:$B,$B12,'S2'!J:J,"x")+COUNTIFS('S3'!$B:$B,$B12,'S3'!J:J,"x")+COUNTIFS('S4'!$B:$B,$B12,'S4'!J:J,"x")+COUNTIFS('S5'!$B:$B,$B12,'S5'!J:J,"x")</f>
        <v>0</v>
      </c>
      <c r="G12" s="86">
        <f>COUNTIFS('S1'!$B:$B,$B12,'S1'!K:K,"x")+COUNTIFS('S2'!$B:$B,$B12,'S2'!K:K,"x")+COUNTIFS('S3'!$B:$B,$B12,'S3'!K:K,"x")+COUNTIFS('S4'!$B:$B,$B12,'S4'!K:K,"x")+COUNTIFS('S5'!$B:$B,$B12,'S5'!K:K,"x")</f>
        <v>0</v>
      </c>
      <c r="H12" s="86">
        <f>COUNTIFS('S1'!$B:$B,$B12,'S1'!L:L,"x")+COUNTIFS('S2'!$B:$B,$B12,'S2'!L:L,"x")+COUNTIFS('S3'!$B:$B,$B12,'S3'!L:L,"x")+COUNTIFS('S4'!$B:$B,$B12,'S4'!L:L,"x")+COUNTIFS('S5'!$B:$B,$B12,'S5'!L:L,"x")</f>
        <v>0</v>
      </c>
      <c r="I12" s="86">
        <f>COUNTIFS('S1'!$B:$B,$B12,'S1'!M:M,"x")+COUNTIFS('S2'!$B:$B,$B12,'S2'!M:M,"x")+COUNTIFS('S3'!$B:$B,$B12,'S3'!M:M,"x")+COUNTIFS('S4'!$B:$B,$B12,'S4'!M:M,"x")+COUNTIFS('S5'!$B:$B,$B12,'S5'!M:M,"x")</f>
        <v>0</v>
      </c>
    </row>
    <row r="13" spans="1:9" s="2" customFormat="1" ht="22.5" customHeight="1" x14ac:dyDescent="0.25">
      <c r="A13" s="14"/>
      <c r="B13" s="19" t="s">
        <v>2</v>
      </c>
      <c r="C13" s="50">
        <f>COUNTIFS('S1'!B:B,$B13,'S1'!F:F,"x")+COUNTIFS('S2'!B:B,$B13,'S2'!F:F,"x")+COUNTIFS('S3'!B:B,$B13,'S3'!F:F,"x")+COUNTIFS('S4'!B:B,$B13,'S4'!F:F,"x")+COUNTIFS('S5'!B:B,$B13,'S5'!F:F,"x")</f>
        <v>0</v>
      </c>
      <c r="D13" s="50">
        <f>COUNTIFS('S1'!$B:$B,$B13,'S1'!H:H,"x")+COUNTIFS('S2'!$B:$B,$B13,'S2'!H:H,"x")+COUNTIFS('S3'!$B:$B,$B13,'S3'!H:H,"x")+COUNTIFS('S4'!$B:$B,$B13,'S4'!H:H,"x")+COUNTIFS('S5'!$B:$B,$B13,'S5'!H:H,"x")</f>
        <v>0</v>
      </c>
      <c r="E13" s="50">
        <f>COUNTIFS('S1'!$B:$B,$B13,'S1'!I:I,"x")+COUNTIFS('S2'!$B:$B,$B13,'S2'!I:I,"x")+COUNTIFS('S3'!$B:$B,$B13,'S3'!I:I,"x")+COUNTIFS('S4'!$B:$B,$B13,'S4'!I:I,"x")+COUNTIFS('S5'!$B:$B,$B13,'S5'!I:I,"x")</f>
        <v>0</v>
      </c>
      <c r="F13" s="50">
        <f>COUNTIFS('S1'!$B:$B,$B13,'S1'!J:J,"x")+COUNTIFS('S2'!$B:$B,$B13,'S2'!J:J,"x")+COUNTIFS('S3'!$B:$B,$B13,'S3'!J:J,"x")+COUNTIFS('S4'!$B:$B,$B13,'S4'!J:J,"x")+COUNTIFS('S5'!$B:$B,$B13,'S5'!J:J,"x")</f>
        <v>0</v>
      </c>
      <c r="G13" s="50">
        <f>COUNTIFS('S1'!$B:$B,$B13,'S1'!K:K,"x")+COUNTIFS('S2'!$B:$B,$B13,'S2'!K:K,"x")+COUNTIFS('S3'!$B:$B,$B13,'S3'!K:K,"x")+COUNTIFS('S4'!$B:$B,$B13,'S4'!K:K,"x")+COUNTIFS('S5'!$B:$B,$B13,'S5'!K:K,"x")</f>
        <v>0</v>
      </c>
      <c r="H13" s="50">
        <f>COUNTIFS('S1'!$B:$B,$B13,'S1'!L:L,"x")+COUNTIFS('S2'!$B:$B,$B13,'S2'!L:L,"x")+COUNTIFS('S3'!$B:$B,$B13,'S3'!L:L,"x")+COUNTIFS('S4'!$B:$B,$B13,'S4'!L:L,"x")+COUNTIFS('S5'!$B:$B,$B13,'S5'!L:L,"x")</f>
        <v>0</v>
      </c>
      <c r="I13" s="50">
        <f>COUNTIFS('S1'!$B:$B,$B13,'S1'!M:M,"x")+COUNTIFS('S2'!$B:$B,$B13,'S2'!M:M,"x")+COUNTIFS('S3'!$B:$B,$B13,'S3'!M:M,"x")+COUNTIFS('S4'!$B:$B,$B13,'S4'!M:M,"x")+COUNTIFS('S5'!$B:$B,$B13,'S5'!M:M,"x")</f>
        <v>0</v>
      </c>
    </row>
    <row r="14" spans="1:9" s="2" customFormat="1" ht="22.5" customHeight="1" x14ac:dyDescent="0.25">
      <c r="A14" s="14"/>
      <c r="B14" s="85" t="s">
        <v>11</v>
      </c>
      <c r="C14" s="86">
        <f>COUNTIFS('S1'!B:B,$B14,'S1'!F:F,"x")+COUNTIFS('S2'!B:B,$B14,'S2'!F:F,"x")+COUNTIFS('S3'!B:B,$B14,'S3'!F:F,"x")+COUNTIFS('S4'!B:B,$B14,'S4'!F:F,"x")+COUNTIFS('S5'!B:B,$B14,'S5'!F:F,"x")</f>
        <v>0</v>
      </c>
      <c r="D14" s="86">
        <f>COUNTIFS('S1'!$B:$B,$B14,'S1'!H:H,"x")+COUNTIFS('S2'!$B:$B,$B14,'S2'!H:H,"x")+COUNTIFS('S3'!$B:$B,$B14,'S3'!H:H,"x")+COUNTIFS('S4'!$B:$B,$B14,'S4'!H:H,"x")+COUNTIFS('S5'!$B:$B,$B14,'S5'!H:H,"x")</f>
        <v>0</v>
      </c>
      <c r="E14" s="86">
        <f>COUNTIFS('S1'!$B:$B,$B14,'S1'!I:I,"x")+COUNTIFS('S2'!$B:$B,$B14,'S2'!I:I,"x")+COUNTIFS('S3'!$B:$B,$B14,'S3'!I:I,"x")+COUNTIFS('S4'!$B:$B,$B14,'S4'!I:I,"x")+COUNTIFS('S5'!$B:$B,$B14,'S5'!I:I,"x")</f>
        <v>0</v>
      </c>
      <c r="F14" s="86">
        <f>COUNTIFS('S1'!$B:$B,$B14,'S1'!J:J,"x")+COUNTIFS('S2'!$B:$B,$B14,'S2'!J:J,"x")+COUNTIFS('S3'!$B:$B,$B14,'S3'!J:J,"x")+COUNTIFS('S4'!$B:$B,$B14,'S4'!J:J,"x")+COUNTIFS('S5'!$B:$B,$B14,'S5'!J:J,"x")</f>
        <v>0</v>
      </c>
      <c r="G14" s="86">
        <f>COUNTIFS('S1'!$B:$B,$B14,'S1'!K:K,"x")+COUNTIFS('S2'!$B:$B,$B14,'S2'!K:K,"x")+COUNTIFS('S3'!$B:$B,$B14,'S3'!K:K,"x")+COUNTIFS('S4'!$B:$B,$B14,'S4'!K:K,"x")+COUNTIFS('S5'!$B:$B,$B14,'S5'!K:K,"x")</f>
        <v>0</v>
      </c>
      <c r="H14" s="86">
        <f>COUNTIFS('S1'!$B:$B,$B14,'S1'!L:L,"x")+COUNTIFS('S2'!$B:$B,$B14,'S2'!L:L,"x")+COUNTIFS('S3'!$B:$B,$B14,'S3'!L:L,"x")+COUNTIFS('S4'!$B:$B,$B14,'S4'!L:L,"x")+COUNTIFS('S5'!$B:$B,$B14,'S5'!L:L,"x")</f>
        <v>0</v>
      </c>
      <c r="I14" s="86">
        <f>COUNTIFS('S1'!$B:$B,$B14,'S1'!M:M,"x")+COUNTIFS('S2'!$B:$B,$B14,'S2'!M:M,"x")+COUNTIFS('S3'!$B:$B,$B14,'S3'!M:M,"x")+COUNTIFS('S4'!$B:$B,$B14,'S4'!M:M,"x")+COUNTIFS('S5'!$B:$B,$B14,'S5'!M:M,"x")</f>
        <v>0</v>
      </c>
    </row>
    <row r="15" spans="1:9" s="2" customFormat="1" ht="22.5" customHeight="1" x14ac:dyDescent="0.25">
      <c r="A15" s="14"/>
      <c r="B15" s="19" t="s">
        <v>9</v>
      </c>
      <c r="C15" s="50">
        <f>COUNTIFS('S1'!B:B,$B15,'S1'!F:F,"x")+COUNTIFS('S2'!B:B,$B15,'S2'!F:F,"x")+COUNTIFS('S3'!B:B,$B15,'S3'!F:F,"x")+COUNTIFS('S4'!B:B,$B15,'S4'!F:F,"x")+COUNTIFS('S5'!B:B,$B15,'S5'!F:F,"x")</f>
        <v>0</v>
      </c>
      <c r="D15" s="50">
        <f>COUNTIFS('S1'!$B:$B,$B15,'S1'!H:H,"x")+COUNTIFS('S2'!$B:$B,$B15,'S2'!H:H,"x")+COUNTIFS('S3'!$B:$B,$B15,'S3'!H:H,"x")+COUNTIFS('S4'!$B:$B,$B15,'S4'!H:H,"x")+COUNTIFS('S5'!$B:$B,$B15,'S5'!H:H,"x")</f>
        <v>0</v>
      </c>
      <c r="E15" s="50">
        <f>COUNTIFS('S1'!$B:$B,$B15,'S1'!I:I,"x")+COUNTIFS('S2'!$B:$B,$B15,'S2'!I:I,"x")+COUNTIFS('S3'!$B:$B,$B15,'S3'!I:I,"x")+COUNTIFS('S4'!$B:$B,$B15,'S4'!I:I,"x")+COUNTIFS('S5'!$B:$B,$B15,'S5'!I:I,"x")</f>
        <v>0</v>
      </c>
      <c r="F15" s="50">
        <f>COUNTIFS('S1'!$B:$B,$B15,'S1'!J:J,"x")+COUNTIFS('S2'!$B:$B,$B15,'S2'!J:J,"x")+COUNTIFS('S3'!$B:$B,$B15,'S3'!J:J,"x")+COUNTIFS('S4'!$B:$B,$B15,'S4'!J:J,"x")+COUNTIFS('S5'!$B:$B,$B15,'S5'!J:J,"x")</f>
        <v>0</v>
      </c>
      <c r="G15" s="50">
        <f>COUNTIFS('S1'!$B:$B,$B15,'S1'!K:K,"x")+COUNTIFS('S2'!$B:$B,$B15,'S2'!K:K,"x")+COUNTIFS('S3'!$B:$B,$B15,'S3'!K:K,"x")+COUNTIFS('S4'!$B:$B,$B15,'S4'!K:K,"x")+COUNTIFS('S5'!$B:$B,$B15,'S5'!K:K,"x")</f>
        <v>0</v>
      </c>
      <c r="H15" s="50">
        <f>COUNTIFS('S1'!$B:$B,$B15,'S1'!L:L,"x")+COUNTIFS('S2'!$B:$B,$B15,'S2'!L:L,"x")+COUNTIFS('S3'!$B:$B,$B15,'S3'!L:L,"x")+COUNTIFS('S4'!$B:$B,$B15,'S4'!L:L,"x")+COUNTIFS('S5'!$B:$B,$B15,'S5'!L:L,"x")</f>
        <v>0</v>
      </c>
      <c r="I15" s="50">
        <f>COUNTIFS('S1'!$B:$B,$B15,'S1'!M:M,"x")+COUNTIFS('S2'!$B:$B,$B15,'S2'!M:M,"x")+COUNTIFS('S3'!$B:$B,$B15,'S3'!M:M,"x")+COUNTIFS('S4'!$B:$B,$B15,'S4'!M:M,"x")+COUNTIFS('S5'!$B:$B,$B15,'S5'!M:M,"x")</f>
        <v>0</v>
      </c>
    </row>
    <row r="16" spans="1:9" s="2" customFormat="1" ht="22.5" customHeight="1" x14ac:dyDescent="0.25">
      <c r="A16" s="14"/>
      <c r="B16" s="87" t="s">
        <v>6</v>
      </c>
      <c r="C16" s="88">
        <f>COUNTIFS('S1'!B:B,$B16,'S1'!F:F,"x")+COUNTIFS('S2'!B:B,$B16,'S2'!F:F,"x")+COUNTIFS('S3'!B:B,$B16,'S3'!F:F,"x")+COUNTIFS('S4'!B:B,$B16,'S4'!F:F,"x")+COUNTIFS('S5'!B:B,$B16,'S5'!F:F,"x")</f>
        <v>0</v>
      </c>
      <c r="D16" s="88">
        <f>COUNTIFS('S1'!$B:$B,$B16,'S1'!H:H,"x")+COUNTIFS('S2'!$B:$B,$B16,'S2'!H:H,"x")+COUNTIFS('S3'!$B:$B,$B16,'S3'!H:H,"x")+COUNTIFS('S4'!$B:$B,$B16,'S4'!H:H,"x")+COUNTIFS('S5'!$B:$B,$B16,'S5'!H:H,"x")</f>
        <v>0</v>
      </c>
      <c r="E16" s="88">
        <f>COUNTIFS('S1'!$B:$B,$B16,'S1'!I:I,"x")+COUNTIFS('S2'!$B:$B,$B16,'S2'!I:I,"x")+COUNTIFS('S3'!$B:$B,$B16,'S3'!I:I,"x")+COUNTIFS('S4'!$B:$B,$B16,'S4'!I:I,"x")+COUNTIFS('S5'!$B:$B,$B16,'S5'!I:I,"x")</f>
        <v>0</v>
      </c>
      <c r="F16" s="88">
        <f>COUNTIFS('S1'!$B:$B,$B16,'S1'!J:J,"x")+COUNTIFS('S2'!$B:$B,$B16,'S2'!J:J,"x")+COUNTIFS('S3'!$B:$B,$B16,'S3'!J:J,"x")+COUNTIFS('S4'!$B:$B,$B16,'S4'!J:J,"x")+COUNTIFS('S5'!$B:$B,$B16,'S5'!J:J,"x")</f>
        <v>0</v>
      </c>
      <c r="G16" s="88">
        <f>COUNTIFS('S1'!$B:$B,$B16,'S1'!K:K,"x")+COUNTIFS('S2'!$B:$B,$B16,'S2'!K:K,"x")+COUNTIFS('S3'!$B:$B,$B16,'S3'!K:K,"x")+COUNTIFS('S4'!$B:$B,$B16,'S4'!K:K,"x")+COUNTIFS('S5'!$B:$B,$B16,'S5'!K:K,"x")</f>
        <v>0</v>
      </c>
      <c r="H16" s="88">
        <f>COUNTIFS('S1'!$B:$B,$B16,'S1'!L:L,"x")+COUNTIFS('S2'!$B:$B,$B16,'S2'!L:L,"x")+COUNTIFS('S3'!$B:$B,$B16,'S3'!L:L,"x")+COUNTIFS('S4'!$B:$B,$B16,'S4'!L:L,"x")+COUNTIFS('S5'!$B:$B,$B16,'S5'!L:L,"x")</f>
        <v>0</v>
      </c>
      <c r="I16" s="88">
        <f>COUNTIFS('S1'!$B:$B,$B16,'S1'!M:M,"x")+COUNTIFS('S2'!$B:$B,$B16,'S2'!M:M,"x")+COUNTIFS('S3'!$B:$B,$B16,'S3'!M:M,"x")+COUNTIFS('S4'!$B:$B,$B16,'S4'!M:M,"x")+COUNTIFS('S5'!$B:$B,$B16,'S5'!M:M,"x")</f>
        <v>0</v>
      </c>
    </row>
  </sheetData>
  <mergeCells count="1">
    <mergeCell ref="B2:I2"/>
  </mergeCells>
  <conditionalFormatting sqref="C5:I5 C7:I7 C9:I9 C11:I11 C13:I13 C15:I15">
    <cfRule type="cellIs" dxfId="38" priority="2" operator="equal">
      <formula>0</formula>
    </cfRule>
  </conditionalFormatting>
  <conditionalFormatting sqref="C6:I6 C8:I8 C10:I10 C12:I12 C14:I14 C16:I16">
    <cfRule type="cellIs" dxfId="37" priority="1" operator="equal">
      <formula>0</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4" tint="0.59999389629810485"/>
  </sheetPr>
  <dimension ref="A2:D33"/>
  <sheetViews>
    <sheetView showGridLines="0" zoomScale="85" zoomScaleNormal="85" workbookViewId="0">
      <selection activeCell="D4" sqref="D4"/>
    </sheetView>
  </sheetViews>
  <sheetFormatPr baseColWidth="10" defaultRowHeight="15" x14ac:dyDescent="0.25"/>
  <cols>
    <col min="1" max="1" width="11.42578125" style="35"/>
    <col min="2" max="2" width="36.28515625" style="35" bestFit="1" customWidth="1"/>
    <col min="3" max="3" width="22.7109375" style="35" bestFit="1" customWidth="1"/>
    <col min="4" max="4" width="115.140625" style="35" customWidth="1"/>
    <col min="5" max="16384" width="11.42578125" style="35"/>
  </cols>
  <sheetData>
    <row r="2" spans="1:4" ht="17.25" x14ac:dyDescent="0.25">
      <c r="B2" s="52">
        <v>2017</v>
      </c>
      <c r="C2" s="53" t="s">
        <v>29</v>
      </c>
      <c r="D2" s="52" t="s">
        <v>30</v>
      </c>
    </row>
    <row r="3" spans="1:4" ht="21.75" customHeight="1" x14ac:dyDescent="0.25">
      <c r="A3" s="54"/>
      <c r="B3" s="55">
        <f>DATE(Saisir_Année,1,1)</f>
        <v>42736</v>
      </c>
      <c r="C3" s="56" t="s">
        <v>31</v>
      </c>
      <c r="D3" s="55" t="s">
        <v>32</v>
      </c>
    </row>
    <row r="4" spans="1:4" ht="21.75" customHeight="1" x14ac:dyDescent="0.25">
      <c r="B4" s="57">
        <f>ROUND(DATE(Saisir_Année,4,MOD(234-11*MOD(Saisir_Année,19),30))/7,0)*7-6</f>
        <v>42841</v>
      </c>
      <c r="C4" s="58" t="s">
        <v>33</v>
      </c>
      <c r="D4" s="57" t="s">
        <v>34</v>
      </c>
    </row>
    <row r="5" spans="1:4" ht="21.75" customHeight="1" x14ac:dyDescent="0.25">
      <c r="B5" s="57">
        <f>Pâques+1</f>
        <v>42842</v>
      </c>
      <c r="C5" s="58" t="s">
        <v>35</v>
      </c>
      <c r="D5" s="57"/>
    </row>
    <row r="6" spans="1:4" ht="21.75" customHeight="1" x14ac:dyDescent="0.25">
      <c r="A6" s="54"/>
      <c r="B6" s="57">
        <f>DATE(Saisir_Année,5,1)</f>
        <v>42856</v>
      </c>
      <c r="C6" s="58" t="s">
        <v>36</v>
      </c>
      <c r="D6" s="57"/>
    </row>
    <row r="7" spans="1:4" ht="21.75" customHeight="1" x14ac:dyDescent="0.25">
      <c r="B7" s="57">
        <f>Paques+39</f>
        <v>42880</v>
      </c>
      <c r="C7" s="58" t="s">
        <v>37</v>
      </c>
      <c r="D7" s="57" t="s">
        <v>38</v>
      </c>
    </row>
    <row r="8" spans="1:4" ht="21.75" customHeight="1" x14ac:dyDescent="0.25">
      <c r="B8" s="57">
        <f>Paques+49</f>
        <v>42890</v>
      </c>
      <c r="C8" s="58" t="s">
        <v>39</v>
      </c>
      <c r="D8" s="57" t="s">
        <v>40</v>
      </c>
    </row>
    <row r="9" spans="1:4" ht="21.75" customHeight="1" x14ac:dyDescent="0.25">
      <c r="B9" s="57">
        <f>Paques+50</f>
        <v>42891</v>
      </c>
      <c r="C9" s="58" t="s">
        <v>41</v>
      </c>
      <c r="D9" s="57"/>
    </row>
    <row r="10" spans="1:4" ht="52.5" customHeight="1" x14ac:dyDescent="0.25">
      <c r="A10" s="54"/>
      <c r="B10" s="55">
        <f>DATE(Saisir_Année,7,21)</f>
        <v>42937</v>
      </c>
      <c r="C10" s="58" t="s">
        <v>42</v>
      </c>
      <c r="D10" s="59" t="s">
        <v>43</v>
      </c>
    </row>
    <row r="11" spans="1:4" ht="52.5" customHeight="1" x14ac:dyDescent="0.25">
      <c r="A11" s="54"/>
      <c r="B11" s="57">
        <f>DATE(Saisir_Année,8,15)</f>
        <v>42962</v>
      </c>
      <c r="C11" s="58" t="s">
        <v>44</v>
      </c>
      <c r="D11" s="60" t="s">
        <v>45</v>
      </c>
    </row>
    <row r="12" spans="1:4" ht="21.75" customHeight="1" x14ac:dyDescent="0.25">
      <c r="A12" s="54"/>
      <c r="B12" s="57">
        <f>DATE(Saisir_Année,11,1)</f>
        <v>43040</v>
      </c>
      <c r="C12" s="58" t="s">
        <v>46</v>
      </c>
      <c r="D12" s="57" t="s">
        <v>47</v>
      </c>
    </row>
    <row r="13" spans="1:4" ht="21.75" customHeight="1" x14ac:dyDescent="0.25">
      <c r="A13" s="54"/>
      <c r="B13" s="57">
        <f>DATE(Saisir_Année,11,11)</f>
        <v>43050</v>
      </c>
      <c r="C13" s="58" t="s">
        <v>48</v>
      </c>
      <c r="D13" s="57" t="s">
        <v>49</v>
      </c>
    </row>
    <row r="14" spans="1:4" ht="21.75" customHeight="1" x14ac:dyDescent="0.25">
      <c r="A14" s="54"/>
      <c r="B14" s="61">
        <f>DATE(Saisir_Année,12,25)</f>
        <v>43094</v>
      </c>
      <c r="C14" s="62" t="s">
        <v>50</v>
      </c>
      <c r="D14" s="61" t="s">
        <v>51</v>
      </c>
    </row>
    <row r="19" spans="3:3" x14ac:dyDescent="0.25">
      <c r="C19" s="63">
        <v>2016</v>
      </c>
    </row>
    <row r="20" spans="3:3" x14ac:dyDescent="0.25">
      <c r="C20" s="63">
        <v>2017</v>
      </c>
    </row>
    <row r="21" spans="3:3" x14ac:dyDescent="0.25">
      <c r="C21" s="63">
        <v>2018</v>
      </c>
    </row>
    <row r="22" spans="3:3" x14ac:dyDescent="0.25">
      <c r="C22" s="63">
        <v>2019</v>
      </c>
    </row>
    <row r="23" spans="3:3" x14ac:dyDescent="0.25">
      <c r="C23" s="63">
        <v>2020</v>
      </c>
    </row>
    <row r="24" spans="3:3" x14ac:dyDescent="0.25">
      <c r="C24" s="63">
        <v>2021</v>
      </c>
    </row>
    <row r="25" spans="3:3" x14ac:dyDescent="0.25">
      <c r="C25" s="63">
        <v>2022</v>
      </c>
    </row>
    <row r="26" spans="3:3" x14ac:dyDescent="0.25">
      <c r="C26" s="63">
        <v>2023</v>
      </c>
    </row>
    <row r="27" spans="3:3" x14ac:dyDescent="0.25">
      <c r="C27" s="63">
        <v>2024</v>
      </c>
    </row>
    <row r="28" spans="3:3" x14ac:dyDescent="0.25">
      <c r="C28" s="63">
        <v>2025</v>
      </c>
    </row>
    <row r="29" spans="3:3" x14ac:dyDescent="0.25">
      <c r="C29" s="63">
        <v>2026</v>
      </c>
    </row>
    <row r="30" spans="3:3" x14ac:dyDescent="0.25">
      <c r="C30" s="63">
        <v>2027</v>
      </c>
    </row>
    <row r="31" spans="3:3" x14ac:dyDescent="0.25">
      <c r="C31" s="63">
        <v>2028</v>
      </c>
    </row>
    <row r="32" spans="3:3" x14ac:dyDescent="0.25">
      <c r="C32" s="63">
        <v>2029</v>
      </c>
    </row>
    <row r="33" spans="3:3" x14ac:dyDescent="0.25">
      <c r="C33" s="63">
        <v>2029</v>
      </c>
    </row>
  </sheetData>
  <conditionalFormatting sqref="B3:C14">
    <cfRule type="expression" dxfId="36" priority="2">
      <formula>$B3&lt;TODAY()</formula>
    </cfRule>
  </conditionalFormatting>
  <conditionalFormatting sqref="D3:D14">
    <cfRule type="expression" dxfId="35" priority="1">
      <formula>$B3&lt;TODAY()</formula>
    </cfRule>
  </conditionalFormatting>
  <dataValidations count="1">
    <dataValidation type="list" allowBlank="1" showInputMessage="1" showErrorMessage="1" sqref="B2">
      <formula1>$C$19:$C$33</formula1>
    </dataValidation>
  </dataValidations>
  <pageMargins left="0.7" right="0.7" top="0.75" bottom="0.75" header="0.3" footer="0.3"/>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6"/>
    <pageSetUpPr fitToPage="1"/>
  </sheetPr>
  <dimension ref="B1:M50"/>
  <sheetViews>
    <sheetView showGridLines="0" zoomScaleNormal="100" workbookViewId="0">
      <selection activeCell="D4" sqref="D4"/>
    </sheetView>
  </sheetViews>
  <sheetFormatPr baseColWidth="10" defaultRowHeight="15" x14ac:dyDescent="0.25"/>
  <cols>
    <col min="1" max="1" width="2.85546875" customWidth="1"/>
    <col min="2" max="2" width="20" style="2" customWidth="1"/>
    <col min="3" max="3" width="8.5703125" style="4" customWidth="1"/>
    <col min="4" max="4" width="1.42578125" style="4" customWidth="1"/>
    <col min="5" max="5" width="8.5703125" style="4" customWidth="1"/>
    <col min="6" max="6" width="8.5703125" style="9" customWidth="1"/>
    <col min="7" max="8" width="8.5703125" style="4" customWidth="1"/>
    <col min="9" max="9" width="8.5703125" style="77" customWidth="1"/>
    <col min="10" max="10" width="8.5703125" style="78" customWidth="1"/>
    <col min="11" max="11" width="1.42578125" customWidth="1"/>
    <col min="13" max="13" width="1.42578125" customWidth="1"/>
  </cols>
  <sheetData>
    <row r="1" spans="2:13" x14ac:dyDescent="0.25">
      <c r="D1" s="75"/>
      <c r="E1" s="102" t="s">
        <v>52</v>
      </c>
      <c r="F1" s="102"/>
      <c r="G1" s="102"/>
      <c r="H1" s="102"/>
      <c r="I1" s="102"/>
      <c r="J1" s="102"/>
    </row>
    <row r="2" spans="2:13" ht="3.75" customHeight="1" x14ac:dyDescent="0.25">
      <c r="C2" s="64"/>
      <c r="D2" s="64"/>
      <c r="E2" s="74"/>
    </row>
    <row r="3" spans="2:13" ht="3.75" customHeight="1" x14ac:dyDescent="0.25">
      <c r="B3" s="27"/>
      <c r="C3" s="28"/>
      <c r="D3" s="28"/>
      <c r="E3" s="33"/>
      <c r="F3" s="28"/>
      <c r="G3" s="28"/>
      <c r="H3" s="28"/>
      <c r="I3" s="28"/>
      <c r="J3" s="28"/>
      <c r="K3" s="28"/>
      <c r="L3" s="28"/>
    </row>
    <row r="4" spans="2:13" x14ac:dyDescent="0.25">
      <c r="B4" s="101">
        <f>'S1'!B4</f>
        <v>42744</v>
      </c>
      <c r="C4" s="101"/>
      <c r="E4" s="98"/>
      <c r="F4" s="99"/>
      <c r="G4" s="99"/>
      <c r="H4" s="99"/>
      <c r="I4" s="99"/>
      <c r="J4" s="100"/>
      <c r="K4" s="77"/>
      <c r="L4" s="77"/>
    </row>
    <row r="5" spans="2:13" ht="3.75" customHeight="1" x14ac:dyDescent="0.25">
      <c r="B5" s="29"/>
      <c r="C5" s="11"/>
      <c r="D5" s="11"/>
      <c r="E5" s="11"/>
      <c r="F5" s="11"/>
      <c r="G5" s="11"/>
      <c r="H5" s="11"/>
      <c r="I5" s="11"/>
      <c r="J5" s="11"/>
      <c r="K5" s="11"/>
      <c r="L5" s="11"/>
    </row>
    <row r="6" spans="2:13" x14ac:dyDescent="0.25">
      <c r="B6" s="65"/>
      <c r="C6" s="9"/>
      <c r="D6" s="9"/>
      <c r="E6" s="34"/>
      <c r="G6" s="9"/>
      <c r="H6" s="9"/>
    </row>
    <row r="7" spans="2:13" x14ac:dyDescent="0.25">
      <c r="B7" s="73">
        <f>WEEKNUM('S1'!B4)</f>
        <v>2</v>
      </c>
      <c r="C7" s="73" t="s">
        <v>13</v>
      </c>
      <c r="D7" s="42"/>
      <c r="E7" s="73" t="s">
        <v>14</v>
      </c>
      <c r="F7" s="73" t="s">
        <v>15</v>
      </c>
      <c r="G7" s="73" t="s">
        <v>16</v>
      </c>
      <c r="H7" s="73" t="s">
        <v>17</v>
      </c>
      <c r="I7" s="73" t="s">
        <v>18</v>
      </c>
      <c r="J7" s="73" t="s">
        <v>19</v>
      </c>
      <c r="K7" s="8"/>
      <c r="L7" s="73" t="s">
        <v>53</v>
      </c>
      <c r="M7" s="8"/>
    </row>
    <row r="8" spans="2:13" s="5" customFormat="1" ht="7.5" customHeight="1" x14ac:dyDescent="0.25">
      <c r="B8" s="67"/>
      <c r="C8" s="34">
        <v>5</v>
      </c>
      <c r="D8" s="34"/>
      <c r="E8" s="34">
        <v>7</v>
      </c>
      <c r="F8" s="34">
        <v>8</v>
      </c>
      <c r="G8" s="34">
        <v>9</v>
      </c>
      <c r="H8" s="34">
        <v>10</v>
      </c>
      <c r="I8" s="77">
        <v>11</v>
      </c>
      <c r="J8" s="77">
        <v>12</v>
      </c>
      <c r="K8" s="8"/>
      <c r="L8" s="77">
        <v>3</v>
      </c>
    </row>
    <row r="9" spans="2:13" x14ac:dyDescent="0.25">
      <c r="B9" s="68">
        <f>'S1'!$B$4</f>
        <v>42744</v>
      </c>
      <c r="C9" s="49" t="str">
        <f>IFERROR(VLOOKUP($E$4,'S1'!$B$9:$M$20,C$8,FALSE),"")</f>
        <v/>
      </c>
      <c r="D9" s="40"/>
      <c r="E9" s="49" t="str">
        <f>IFERROR(VLOOKUP($E$4,'S1'!$B$9:$M$20,E$8,FALSE),"")</f>
        <v/>
      </c>
      <c r="F9" s="49" t="str">
        <f>IFERROR(VLOOKUP($E$4,'S1'!$B$9:$M$20,F$8,FALSE),"")</f>
        <v/>
      </c>
      <c r="G9" s="49" t="str">
        <f>IFERROR(VLOOKUP($E$4,'S1'!$B$9:$M$20,G$8,FALSE),"")</f>
        <v/>
      </c>
      <c r="H9" s="49" t="str">
        <f>IFERROR(VLOOKUP($E$4,'S1'!$B$9:$M$20,H$8,FALSE),"")</f>
        <v/>
      </c>
      <c r="I9" s="79" t="str">
        <f>IFERROR(VLOOKUP($E$4,'S1'!$B$9:$M$20,I$8,FALSE),"")</f>
        <v/>
      </c>
      <c r="J9" s="79" t="str">
        <f>IFERROR(VLOOKUP($E$4,'S1'!$B$9:$M$20,J$8,FALSE),"")</f>
        <v/>
      </c>
      <c r="K9" s="8"/>
      <c r="L9" s="79"/>
    </row>
    <row r="10" spans="2:13" x14ac:dyDescent="0.25">
      <c r="B10" s="69">
        <f>'S1'!$B$25</f>
        <v>42745</v>
      </c>
      <c r="C10" s="50" t="str">
        <f>IFERROR(VLOOKUP($E$4,'S1'!$B$30:$M$41,C$8,FALSE),"")</f>
        <v/>
      </c>
      <c r="D10" s="40"/>
      <c r="E10" s="50" t="str">
        <f>IFERROR(VLOOKUP($E$4,'S1'!$B$30:$M$41,E$8,FALSE),"")</f>
        <v/>
      </c>
      <c r="F10" s="50" t="str">
        <f>IFERROR(VLOOKUP($E$4,'S1'!$B$30:$M$41,F$8,FALSE),"")</f>
        <v/>
      </c>
      <c r="G10" s="50" t="str">
        <f>IFERROR(VLOOKUP($E$4,'S1'!$B$30:$M$41,G$8,FALSE),"")</f>
        <v/>
      </c>
      <c r="H10" s="50" t="str">
        <f>IFERROR(VLOOKUP($E$4,'S1'!$B$30:$M$41,H$8,FALSE),"")</f>
        <v/>
      </c>
      <c r="I10" s="80" t="str">
        <f>IFERROR(VLOOKUP($E$4,'S1'!$B$30:$M$41,I$8,FALSE),"")</f>
        <v/>
      </c>
      <c r="J10" s="80" t="str">
        <f>IFERROR(VLOOKUP($E$4,'S1'!$B$30:$M$41,J$8,FALSE),"")</f>
        <v/>
      </c>
      <c r="K10" s="8"/>
      <c r="L10" s="80"/>
    </row>
    <row r="11" spans="2:13" x14ac:dyDescent="0.25">
      <c r="B11" s="69">
        <f>'S1'!$B$46</f>
        <v>42746</v>
      </c>
      <c r="C11" s="50" t="str">
        <f>IFERROR(VLOOKUP($E$4,'S1'!$B$51:$M$62,C$8,FALSE),"")</f>
        <v/>
      </c>
      <c r="D11" s="40"/>
      <c r="E11" s="50" t="str">
        <f>IFERROR(VLOOKUP($E$4,'S1'!$B$51:$M$62,E$8,FALSE),"")</f>
        <v/>
      </c>
      <c r="F11" s="50" t="str">
        <f>IFERROR(VLOOKUP($E$4,'S1'!$B$51:$M$62,F$8,FALSE),"")</f>
        <v/>
      </c>
      <c r="G11" s="50" t="str">
        <f>IFERROR(VLOOKUP($E$4,'S1'!$B$51:$M$62,G$8,FALSE),"")</f>
        <v/>
      </c>
      <c r="H11" s="50" t="str">
        <f>IFERROR(VLOOKUP($E$4,'S1'!$B$51:$M$62,H$8,FALSE),"")</f>
        <v/>
      </c>
      <c r="I11" s="80" t="str">
        <f>IFERROR(VLOOKUP($E$4,'S1'!$B$51:$M$62,I$8,FALSE),"")</f>
        <v/>
      </c>
      <c r="J11" s="80" t="str">
        <f>IFERROR(VLOOKUP($E$4,'S1'!$B$51:$M$62,J$8,FALSE),"")</f>
        <v/>
      </c>
      <c r="K11" s="70"/>
      <c r="L11" s="80"/>
    </row>
    <row r="12" spans="2:13" ht="15" customHeight="1" x14ac:dyDescent="0.25">
      <c r="B12" s="71">
        <f>'S1'!$B$67</f>
        <v>42747</v>
      </c>
      <c r="C12" s="50" t="str">
        <f>IFERROR(VLOOKUP($E$4,'S1'!$B$72:$M$83,C$8,FALSE),"")</f>
        <v/>
      </c>
      <c r="D12" s="40"/>
      <c r="E12" s="50" t="str">
        <f>IFERROR(VLOOKUP($E$4,'S1'!$B$72:$M$83,E$8,FALSE),"")</f>
        <v/>
      </c>
      <c r="F12" s="50" t="str">
        <f>IFERROR(VLOOKUP($E$4,'S1'!$B$72:$M$83,F$8,FALSE),"")</f>
        <v/>
      </c>
      <c r="G12" s="50" t="str">
        <f>IFERROR(VLOOKUP($E$4,'S1'!$B$72:$M$83,G$8,FALSE),"")</f>
        <v/>
      </c>
      <c r="H12" s="50" t="str">
        <f>IFERROR(VLOOKUP($E$4,'S1'!$B$72:$M$83,H$8,FALSE),"")</f>
        <v/>
      </c>
      <c r="I12" s="80" t="str">
        <f>IFERROR(VLOOKUP($E$4,'S1'!$B$72:$M$83,I$8,FALSE),"")</f>
        <v/>
      </c>
      <c r="J12" s="80" t="str">
        <f>IFERROR(VLOOKUP($E$4,'S1'!$B$72:$M$83,J$8,FALSE),"")</f>
        <v/>
      </c>
      <c r="K12" s="8"/>
      <c r="L12" s="80"/>
    </row>
    <row r="13" spans="2:13" x14ac:dyDescent="0.25">
      <c r="B13" s="69">
        <f>'S1'!$B$88</f>
        <v>42748</v>
      </c>
      <c r="C13" s="50" t="str">
        <f>IFERROR(VLOOKUP($E$4,'S1'!$B$93:$M$104,C$8,FALSE),"")</f>
        <v/>
      </c>
      <c r="D13" s="40"/>
      <c r="E13" s="50" t="str">
        <f>IFERROR(VLOOKUP($E$4,'S1'!$B$93:$M$104,E$8,FALSE),"")</f>
        <v/>
      </c>
      <c r="F13" s="50" t="str">
        <f>IFERROR(VLOOKUP($E$4,'S1'!$B$93:$M$104,F$8,FALSE),"")</f>
        <v/>
      </c>
      <c r="G13" s="50" t="str">
        <f>IFERROR(VLOOKUP($E$4,'S1'!$B$93:$M$104,G$8,FALSE),"")</f>
        <v/>
      </c>
      <c r="H13" s="50" t="str">
        <f>IFERROR(VLOOKUP($E$4,'S1'!$B$93:$M$104,H$8,FALSE),"")</f>
        <v/>
      </c>
      <c r="I13" s="80" t="str">
        <f>IFERROR(VLOOKUP($E$4,'S1'!$B$93:$M$104,I$8,FALSE),"")</f>
        <v/>
      </c>
      <c r="J13" s="80" t="str">
        <f>IFERROR(VLOOKUP($E$4,'S1'!$B$93:$M$104,J$8,FALSE),"")</f>
        <v/>
      </c>
      <c r="K13" s="8"/>
      <c r="L13" s="80"/>
    </row>
    <row r="14" spans="2:13" x14ac:dyDescent="0.25">
      <c r="B14" s="72">
        <f>'S1'!$B$109</f>
        <v>42749</v>
      </c>
      <c r="C14" s="82"/>
      <c r="D14" s="40"/>
      <c r="E14" s="82"/>
      <c r="F14" s="82"/>
      <c r="G14" s="82"/>
      <c r="H14" s="82"/>
      <c r="I14" s="83"/>
      <c r="J14" s="83"/>
      <c r="L14" s="81" t="str">
        <f>IFERROR(VLOOKUP($E$4,'S1'!$B$114:$M$125,L$8,FALSE),"")</f>
        <v/>
      </c>
    </row>
    <row r="16" spans="2:13" x14ac:dyDescent="0.25">
      <c r="B16" s="66">
        <f>B7+1</f>
        <v>3</v>
      </c>
      <c r="C16" s="73" t="s">
        <v>13</v>
      </c>
      <c r="D16" s="42"/>
      <c r="E16" s="73" t="s">
        <v>14</v>
      </c>
      <c r="F16" s="73" t="s">
        <v>15</v>
      </c>
      <c r="G16" s="73" t="s">
        <v>16</v>
      </c>
      <c r="H16" s="73" t="s">
        <v>17</v>
      </c>
      <c r="I16" s="73" t="s">
        <v>18</v>
      </c>
      <c r="J16" s="73" t="s">
        <v>19</v>
      </c>
      <c r="L16" s="73" t="s">
        <v>53</v>
      </c>
    </row>
    <row r="17" spans="2:12" ht="7.5" customHeight="1" x14ac:dyDescent="0.25">
      <c r="B17" s="67"/>
      <c r="C17" s="34">
        <v>2</v>
      </c>
      <c r="D17" s="34"/>
      <c r="E17" s="34">
        <v>4</v>
      </c>
      <c r="F17" s="34">
        <v>5</v>
      </c>
      <c r="G17" s="34">
        <v>6</v>
      </c>
      <c r="H17" s="34">
        <v>7</v>
      </c>
      <c r="I17" s="77">
        <v>8</v>
      </c>
      <c r="J17" s="77">
        <v>9</v>
      </c>
      <c r="L17" s="77"/>
    </row>
    <row r="18" spans="2:12" x14ac:dyDescent="0.25">
      <c r="B18" s="68">
        <f>'S2'!$B$4</f>
        <v>42751</v>
      </c>
      <c r="C18" s="49" t="str">
        <f>IFERROR(VLOOKUP($E$4,'S2'!$B$9:$M$20,C$8,FALSE),"")</f>
        <v/>
      </c>
      <c r="D18" s="40"/>
      <c r="E18" s="49" t="str">
        <f>IFERROR(VLOOKUP($E$4,'S2'!$B$9:$M$20,E$8,FALSE),"")</f>
        <v/>
      </c>
      <c r="F18" s="49" t="str">
        <f>IFERROR(VLOOKUP($E$4,'S2'!$B$9:$M$20,F$8,FALSE),"")</f>
        <v/>
      </c>
      <c r="G18" s="49" t="str">
        <f>IFERROR(VLOOKUP($E$4,'S2'!$B$9:$M$20,G$8,FALSE),"")</f>
        <v/>
      </c>
      <c r="H18" s="49" t="str">
        <f>IFERROR(VLOOKUP($E$4,'S2'!$B$9:$M$20,H$8,FALSE),"")</f>
        <v/>
      </c>
      <c r="I18" s="79" t="str">
        <f>IFERROR(VLOOKUP($E$4,'S2'!$B$9:$M$20,I$8,FALSE),"")</f>
        <v/>
      </c>
      <c r="J18" s="79" t="str">
        <f>IFERROR(VLOOKUP($E$4,'S2'!$B$9:$M$20,J$8,FALSE),"")</f>
        <v/>
      </c>
      <c r="L18" s="79"/>
    </row>
    <row r="19" spans="2:12" ht="18.75" x14ac:dyDescent="0.3">
      <c r="B19" s="69">
        <f>'S2'!$B$25</f>
        <v>42752</v>
      </c>
      <c r="C19" s="50" t="str">
        <f>IFERROR(VLOOKUP($E$4,'S2'!$B$30:$M$41,C$8,FALSE),"")</f>
        <v/>
      </c>
      <c r="D19" s="40"/>
      <c r="E19" s="50" t="str">
        <f>IFERROR(VLOOKUP($E$4,'S2'!$B$30:$M$41,E$8,FALSE),"")</f>
        <v/>
      </c>
      <c r="F19" s="50" t="str">
        <f>IFERROR(VLOOKUP($E$4,'S2'!$B$30:$M$41,F$8,FALSE),"")</f>
        <v/>
      </c>
      <c r="G19" s="50" t="str">
        <f>IFERROR(VLOOKUP($E$4,'S2'!$B$30:$M$41,G$8,FALSE),"")</f>
        <v/>
      </c>
      <c r="H19" s="50" t="str">
        <f>IFERROR(VLOOKUP($E$4,'S2'!$B$30:$M$41,H$8,FALSE),"")</f>
        <v/>
      </c>
      <c r="I19" s="80" t="str">
        <f>IFERROR(VLOOKUP($E$4,'S2'!$B$30:$M$41,I$8,FALSE),"")</f>
        <v/>
      </c>
      <c r="J19" s="80" t="str">
        <f>IFERROR(VLOOKUP($E$4,'S2'!$B$30:$M$41,J$8,FALSE),"")</f>
        <v/>
      </c>
      <c r="K19" s="76"/>
      <c r="L19" s="80"/>
    </row>
    <row r="20" spans="2:12" x14ac:dyDescent="0.25">
      <c r="B20" s="69">
        <f>'S2'!$B$46</f>
        <v>42753</v>
      </c>
      <c r="C20" s="50" t="str">
        <f>IFERROR(VLOOKUP($E$4,'S2'!$B$51:$M$62,C$8,FALSE),"")</f>
        <v/>
      </c>
      <c r="D20" s="40"/>
      <c r="E20" s="50" t="str">
        <f>IFERROR(VLOOKUP($E$4,'S2'!$B$51:$M$62,E$8,FALSE),"")</f>
        <v/>
      </c>
      <c r="F20" s="50" t="str">
        <f>IFERROR(VLOOKUP($E$4,'S2'!$B$51:$M$62,F$8,FALSE),"")</f>
        <v/>
      </c>
      <c r="G20" s="50" t="str">
        <f>IFERROR(VLOOKUP($E$4,'S2'!$B$51:$M$62,G$8,FALSE),"")</f>
        <v/>
      </c>
      <c r="H20" s="50" t="str">
        <f>IFERROR(VLOOKUP($E$4,'S2'!$B$51:$M$62,H$8,FALSE),"")</f>
        <v/>
      </c>
      <c r="I20" s="80" t="str">
        <f>IFERROR(VLOOKUP($E$4,'S2'!$B$51:$M$62,I$8,FALSE),"")</f>
        <v/>
      </c>
      <c r="J20" s="80" t="str">
        <f>IFERROR(VLOOKUP($E$4,'S2'!$B$51:$M$62,J$8,FALSE),"")</f>
        <v/>
      </c>
      <c r="L20" s="80"/>
    </row>
    <row r="21" spans="2:12" x14ac:dyDescent="0.25">
      <c r="B21" s="71">
        <f>'S2'!$B$67</f>
        <v>42754</v>
      </c>
      <c r="C21" s="50" t="str">
        <f>IFERROR(VLOOKUP($E$4,'S2'!$B$72:$M$83,C$8,FALSE),"")</f>
        <v/>
      </c>
      <c r="D21" s="40"/>
      <c r="E21" s="50" t="str">
        <f>IFERROR(VLOOKUP($E$4,'S2'!$B$72:$M$83,E$8,FALSE),"")</f>
        <v/>
      </c>
      <c r="F21" s="50" t="str">
        <f>IFERROR(VLOOKUP($E$4,'S2'!$B$72:$M$83,F$8,FALSE),"")</f>
        <v/>
      </c>
      <c r="G21" s="50" t="str">
        <f>IFERROR(VLOOKUP($E$4,'S2'!$B$72:$M$83,G$8,FALSE),"")</f>
        <v/>
      </c>
      <c r="H21" s="50" t="str">
        <f>IFERROR(VLOOKUP($E$4,'S2'!$B$72:$M$83,H$8,FALSE),"")</f>
        <v/>
      </c>
      <c r="I21" s="80" t="str">
        <f>IFERROR(VLOOKUP($E$4,'S2'!$B$72:$M$83,I$8,FALSE),"")</f>
        <v/>
      </c>
      <c r="J21" s="80" t="str">
        <f>IFERROR(VLOOKUP($E$4,'S2'!$B$72:$M$83,J$8,FALSE),"")</f>
        <v/>
      </c>
      <c r="L21" s="80"/>
    </row>
    <row r="22" spans="2:12" x14ac:dyDescent="0.25">
      <c r="B22" s="69">
        <f>'S2'!$B$88</f>
        <v>42755</v>
      </c>
      <c r="C22" s="50" t="str">
        <f>IFERROR(VLOOKUP($E$4,'S2'!$B$93:$M$104,C$8,FALSE),"")</f>
        <v/>
      </c>
      <c r="D22" s="40"/>
      <c r="E22" s="50" t="str">
        <f>IFERROR(VLOOKUP($E$4,'S2'!$B$93:$M$104,E$8,FALSE),"")</f>
        <v/>
      </c>
      <c r="F22" s="50" t="str">
        <f>IFERROR(VLOOKUP($E$4,'S2'!$B$93:$M$104,F$8,FALSE),"")</f>
        <v/>
      </c>
      <c r="G22" s="50" t="str">
        <f>IFERROR(VLOOKUP($E$4,'S2'!$B$93:$M$104,G$8,FALSE),"")</f>
        <v/>
      </c>
      <c r="H22" s="50" t="str">
        <f>IFERROR(VLOOKUP($E$4,'S2'!$B$93:$M$104,H$8,FALSE),"")</f>
        <v/>
      </c>
      <c r="I22" s="80" t="str">
        <f>IFERROR(VLOOKUP($E$4,'S2'!$B$93:$M$104,I$8,FALSE),"")</f>
        <v/>
      </c>
      <c r="J22" s="80" t="str">
        <f>IFERROR(VLOOKUP($E$4,'S2'!$B$93:$M$104,J$8,FALSE),"")</f>
        <v/>
      </c>
      <c r="L22" s="80"/>
    </row>
    <row r="23" spans="2:12" x14ac:dyDescent="0.25">
      <c r="B23" s="72">
        <f>'S2'!$B$109</f>
        <v>42756</v>
      </c>
      <c r="C23" s="82"/>
      <c r="D23" s="40"/>
      <c r="E23" s="82"/>
      <c r="F23" s="82"/>
      <c r="G23" s="82"/>
      <c r="H23" s="82"/>
      <c r="I23" s="83"/>
      <c r="J23" s="83"/>
      <c r="L23" s="81" t="str">
        <f>IFERROR(VLOOKUP($E$4,'S2'!$B$114:$M$125,L$8,FALSE),"")</f>
        <v/>
      </c>
    </row>
    <row r="25" spans="2:12" x14ac:dyDescent="0.25">
      <c r="B25" s="66">
        <f>B16+1</f>
        <v>4</v>
      </c>
      <c r="C25" s="73" t="s">
        <v>13</v>
      </c>
      <c r="D25" s="42"/>
      <c r="E25" s="73" t="s">
        <v>14</v>
      </c>
      <c r="F25" s="73" t="s">
        <v>15</v>
      </c>
      <c r="G25" s="73" t="s">
        <v>16</v>
      </c>
      <c r="H25" s="73" t="s">
        <v>17</v>
      </c>
      <c r="I25" s="73" t="s">
        <v>18</v>
      </c>
      <c r="J25" s="73" t="s">
        <v>19</v>
      </c>
      <c r="L25" s="73" t="s">
        <v>53</v>
      </c>
    </row>
    <row r="26" spans="2:12" ht="7.5" customHeight="1" x14ac:dyDescent="0.25">
      <c r="B26" s="67"/>
      <c r="C26" s="34">
        <v>2</v>
      </c>
      <c r="D26" s="34"/>
      <c r="E26" s="34">
        <v>4</v>
      </c>
      <c r="F26" s="34">
        <v>5</v>
      </c>
      <c r="G26" s="34">
        <v>6</v>
      </c>
      <c r="H26" s="34">
        <v>7</v>
      </c>
      <c r="I26" s="77">
        <v>8</v>
      </c>
      <c r="J26" s="77">
        <v>9</v>
      </c>
      <c r="L26" s="77"/>
    </row>
    <row r="27" spans="2:12" x14ac:dyDescent="0.25">
      <c r="B27" s="68">
        <f>'S3'!$B$4</f>
        <v>42758</v>
      </c>
      <c r="C27" s="49" t="str">
        <f>IFERROR(VLOOKUP($E$4,'S3'!$B$9:$M$20,C$8,FALSE),"")</f>
        <v/>
      </c>
      <c r="D27" s="40"/>
      <c r="E27" s="49" t="str">
        <f>IFERROR(VLOOKUP($E$4,'S3'!$B$9:$M$20,E$8,FALSE),"")</f>
        <v/>
      </c>
      <c r="F27" s="49" t="str">
        <f>IFERROR(VLOOKUP($E$4,'S3'!$B$9:$M$20,F$8,FALSE),"")</f>
        <v/>
      </c>
      <c r="G27" s="49" t="str">
        <f>IFERROR(VLOOKUP($E$4,'S3'!$B$9:$M$20,G$8,FALSE),"")</f>
        <v/>
      </c>
      <c r="H27" s="49" t="str">
        <f>IFERROR(VLOOKUP($E$4,'S3'!$B$9:$M$20,H$8,FALSE),"")</f>
        <v/>
      </c>
      <c r="I27" s="79" t="str">
        <f>IFERROR(VLOOKUP($E$4,'S3'!$B$9:$M$20,I$8,FALSE),"")</f>
        <v/>
      </c>
      <c r="J27" s="79" t="str">
        <f>IFERROR(VLOOKUP($E$4,'S3'!$B$9:$M$20,J$8,FALSE),"")</f>
        <v/>
      </c>
      <c r="L27" s="79"/>
    </row>
    <row r="28" spans="2:12" x14ac:dyDescent="0.25">
      <c r="B28" s="69">
        <f>'S3'!$B$25</f>
        <v>42759</v>
      </c>
      <c r="C28" s="50" t="str">
        <f>IFERROR(VLOOKUP($E$4,'S3'!$B$30:$M$41,C$8,FALSE),"")</f>
        <v/>
      </c>
      <c r="D28" s="40"/>
      <c r="E28" s="50" t="str">
        <f>IFERROR(VLOOKUP($E$4,'S3'!$B$30:$M$41,E$8,FALSE),"")</f>
        <v/>
      </c>
      <c r="F28" s="50" t="str">
        <f>IFERROR(VLOOKUP($E$4,'S3'!$B$30:$M$41,F$8,FALSE),"")</f>
        <v/>
      </c>
      <c r="G28" s="50" t="str">
        <f>IFERROR(VLOOKUP($E$4,'S3'!$B$30:$M$41,G$8,FALSE),"")</f>
        <v/>
      </c>
      <c r="H28" s="50" t="str">
        <f>IFERROR(VLOOKUP($E$4,'S3'!$B$30:$M$41,H$8,FALSE),"")</f>
        <v/>
      </c>
      <c r="I28" s="80" t="str">
        <f>IFERROR(VLOOKUP($E$4,'S3'!$B$30:$M$41,I$8,FALSE),"")</f>
        <v/>
      </c>
      <c r="J28" s="80" t="str">
        <f>IFERROR(VLOOKUP($E$4,'S3'!$B$30:$M$41,J$8,FALSE),"")</f>
        <v/>
      </c>
      <c r="L28" s="80"/>
    </row>
    <row r="29" spans="2:12" x14ac:dyDescent="0.25">
      <c r="B29" s="69">
        <f>'S3'!$B$46</f>
        <v>42760</v>
      </c>
      <c r="C29" s="50" t="str">
        <f>IFERROR(VLOOKUP($E$4,'S3'!$B$51:$M$62,C$8,FALSE),"")</f>
        <v/>
      </c>
      <c r="D29" s="40"/>
      <c r="E29" s="50" t="str">
        <f>IFERROR(VLOOKUP($E$4,'S3'!$B$51:$M$62,E$8,FALSE),"")</f>
        <v/>
      </c>
      <c r="F29" s="50" t="str">
        <f>IFERROR(VLOOKUP($E$4,'S3'!$B$51:$M$62,F$8,FALSE),"")</f>
        <v/>
      </c>
      <c r="G29" s="50" t="str">
        <f>IFERROR(VLOOKUP($E$4,'S3'!$B$51:$M$62,G$8,FALSE),"")</f>
        <v/>
      </c>
      <c r="H29" s="50" t="str">
        <f>IFERROR(VLOOKUP($E$4,'S3'!$B$51:$M$62,H$8,FALSE),"")</f>
        <v/>
      </c>
      <c r="I29" s="80" t="str">
        <f>IFERROR(VLOOKUP($E$4,'S3'!$B$51:$M$62,I$8,FALSE),"")</f>
        <v/>
      </c>
      <c r="J29" s="80" t="str">
        <f>IFERROR(VLOOKUP($E$4,'S3'!$B$51:$M$62,J$8,FALSE),"")</f>
        <v/>
      </c>
      <c r="L29" s="80"/>
    </row>
    <row r="30" spans="2:12" x14ac:dyDescent="0.25">
      <c r="B30" s="71">
        <f>'S3'!$B$67</f>
        <v>42761</v>
      </c>
      <c r="C30" s="50" t="str">
        <f>IFERROR(VLOOKUP($E$4,'S3'!$B$72:$M$83,C$8,FALSE),"")</f>
        <v/>
      </c>
      <c r="D30" s="40"/>
      <c r="E30" s="50" t="str">
        <f>IFERROR(VLOOKUP($E$4,'S3'!$B$72:$M$83,E$8,FALSE),"")</f>
        <v/>
      </c>
      <c r="F30" s="50" t="str">
        <f>IFERROR(VLOOKUP($E$4,'S3'!$B$72:$M$83,F$8,FALSE),"")</f>
        <v/>
      </c>
      <c r="G30" s="50" t="str">
        <f>IFERROR(VLOOKUP($E$4,'S3'!$B$72:$M$83,G$8,FALSE),"")</f>
        <v/>
      </c>
      <c r="H30" s="50" t="str">
        <f>IFERROR(VLOOKUP($E$4,'S3'!$B$72:$M$83,H$8,FALSE),"")</f>
        <v/>
      </c>
      <c r="I30" s="80" t="str">
        <f>IFERROR(VLOOKUP($E$4,'S3'!$B$72:$M$83,I$8,FALSE),"")</f>
        <v/>
      </c>
      <c r="J30" s="80" t="str">
        <f>IFERROR(VLOOKUP($E$4,'S3'!$B$72:$M$83,J$8,FALSE),"")</f>
        <v/>
      </c>
      <c r="L30" s="80"/>
    </row>
    <row r="31" spans="2:12" x14ac:dyDescent="0.25">
      <c r="B31" s="69">
        <f>'S3'!$B$88</f>
        <v>42762</v>
      </c>
      <c r="C31" s="50" t="str">
        <f>IFERROR(VLOOKUP($E$4,'S3'!$B$93:$M$104,C$8,FALSE),"")</f>
        <v/>
      </c>
      <c r="D31" s="40"/>
      <c r="E31" s="50" t="str">
        <f>IFERROR(VLOOKUP($E$4,'S3'!$B$93:$M$104,E$8,FALSE),"")</f>
        <v/>
      </c>
      <c r="F31" s="50" t="str">
        <f>IFERROR(VLOOKUP($E$4,'S3'!$B$93:$M$104,F$8,FALSE),"")</f>
        <v/>
      </c>
      <c r="G31" s="50" t="str">
        <f>IFERROR(VLOOKUP($E$4,'S3'!$B$93:$M$104,G$8,FALSE),"")</f>
        <v/>
      </c>
      <c r="H31" s="50" t="str">
        <f>IFERROR(VLOOKUP($E$4,'S3'!$B$93:$M$104,H$8,FALSE),"")</f>
        <v/>
      </c>
      <c r="I31" s="80" t="str">
        <f>IFERROR(VLOOKUP($E$4,'S3'!$B$93:$M$104,I$8,FALSE),"")</f>
        <v/>
      </c>
      <c r="J31" s="80" t="str">
        <f>IFERROR(VLOOKUP($E$4,'S3'!$B$93:$M$104,J$8,FALSE),"")</f>
        <v/>
      </c>
      <c r="L31" s="80"/>
    </row>
    <row r="32" spans="2:12" x14ac:dyDescent="0.25">
      <c r="B32" s="72">
        <f>'S3'!$B$109</f>
        <v>42763</v>
      </c>
      <c r="C32" s="82"/>
      <c r="D32" s="40"/>
      <c r="E32" s="82"/>
      <c r="F32" s="82"/>
      <c r="G32" s="82"/>
      <c r="H32" s="82"/>
      <c r="I32" s="83"/>
      <c r="J32" s="83"/>
      <c r="L32" s="81" t="str">
        <f>IFERROR(VLOOKUP($E$4,'S3'!$B$114:$M$125,L$8,FALSE),"")</f>
        <v/>
      </c>
    </row>
    <row r="34" spans="2:12" x14ac:dyDescent="0.25">
      <c r="B34" s="66">
        <f>B25+1</f>
        <v>5</v>
      </c>
      <c r="C34" s="73" t="s">
        <v>13</v>
      </c>
      <c r="D34" s="42"/>
      <c r="E34" s="73" t="s">
        <v>14</v>
      </c>
      <c r="F34" s="73" t="s">
        <v>15</v>
      </c>
      <c r="G34" s="73" t="s">
        <v>16</v>
      </c>
      <c r="H34" s="73" t="s">
        <v>17</v>
      </c>
      <c r="I34" s="73" t="s">
        <v>18</v>
      </c>
      <c r="J34" s="73" t="s">
        <v>19</v>
      </c>
      <c r="L34" s="73" t="s">
        <v>53</v>
      </c>
    </row>
    <row r="35" spans="2:12" ht="7.5" customHeight="1" x14ac:dyDescent="0.25">
      <c r="B35" s="67"/>
      <c r="C35" s="34">
        <v>2</v>
      </c>
      <c r="D35" s="34"/>
      <c r="E35" s="34">
        <v>4</v>
      </c>
      <c r="F35" s="34">
        <v>5</v>
      </c>
      <c r="G35" s="34">
        <v>6</v>
      </c>
      <c r="H35" s="34">
        <v>7</v>
      </c>
      <c r="I35" s="77">
        <v>8</v>
      </c>
      <c r="J35" s="77">
        <v>9</v>
      </c>
      <c r="L35" s="77"/>
    </row>
    <row r="36" spans="2:12" x14ac:dyDescent="0.25">
      <c r="B36" s="68">
        <f>'S4'!$B$4</f>
        <v>42765</v>
      </c>
      <c r="C36" s="49" t="str">
        <f>IFERROR(VLOOKUP($E$4,'S4'!$B$9:$M$20,C$8,FALSE),"")</f>
        <v/>
      </c>
      <c r="D36" s="40"/>
      <c r="E36" s="49" t="str">
        <f>IFERROR(VLOOKUP($E$4,'S4'!$B$9:$M$20,E$8,FALSE),"")</f>
        <v/>
      </c>
      <c r="F36" s="49" t="str">
        <f>IFERROR(VLOOKUP($E$4,'S4'!$B$9:$M$20,F$8,FALSE),"")</f>
        <v/>
      </c>
      <c r="G36" s="49" t="str">
        <f>IFERROR(VLOOKUP($E$4,'S4'!$B$9:$M$20,G$8,FALSE),"")</f>
        <v/>
      </c>
      <c r="H36" s="49" t="str">
        <f>IFERROR(VLOOKUP($E$4,'S4'!$B$9:$M$20,H$8,FALSE),"")</f>
        <v/>
      </c>
      <c r="I36" s="79" t="str">
        <f>IFERROR(VLOOKUP($E$4,'S4'!$B$9:$M$20,I$8,FALSE),"")</f>
        <v/>
      </c>
      <c r="J36" s="79" t="str">
        <f>IFERROR(VLOOKUP($E$4,'S4'!$B$9:$M$20,J$8,FALSE),"")</f>
        <v/>
      </c>
      <c r="L36" s="79"/>
    </row>
    <row r="37" spans="2:12" x14ac:dyDescent="0.25">
      <c r="B37" s="69">
        <f>'S4'!$B$25</f>
        <v>42766</v>
      </c>
      <c r="C37" s="50" t="str">
        <f>IFERROR(VLOOKUP($E$4,'S4'!$B$30:$M$41,C$8,FALSE),"")</f>
        <v/>
      </c>
      <c r="D37" s="40"/>
      <c r="E37" s="50" t="str">
        <f>IFERROR(VLOOKUP($E$4,'S4'!$B$30:$M$41,E$8,FALSE),"")</f>
        <v/>
      </c>
      <c r="F37" s="50" t="str">
        <f>IFERROR(VLOOKUP($E$4,'S4'!$B$30:$M$41,F$8,FALSE),"")</f>
        <v/>
      </c>
      <c r="G37" s="50" t="str">
        <f>IFERROR(VLOOKUP($E$4,'S4'!$B$30:$M$41,G$8,FALSE),"")</f>
        <v/>
      </c>
      <c r="H37" s="50" t="str">
        <f>IFERROR(VLOOKUP($E$4,'S4'!$B$30:$M$41,H$8,FALSE),"")</f>
        <v/>
      </c>
      <c r="I37" s="80" t="str">
        <f>IFERROR(VLOOKUP($E$4,'S4'!$B$30:$M$41,I$8,FALSE),"")</f>
        <v/>
      </c>
      <c r="J37" s="80" t="str">
        <f>IFERROR(VLOOKUP($E$4,'S4'!$B$30:$M$41,J$8,FALSE),"")</f>
        <v/>
      </c>
      <c r="L37" s="80"/>
    </row>
    <row r="38" spans="2:12" x14ac:dyDescent="0.25">
      <c r="B38" s="69">
        <f>'S4'!$B$46</f>
        <v>42767</v>
      </c>
      <c r="C38" s="50" t="str">
        <f>IFERROR(VLOOKUP($E$4,'S4'!$B$51:$M$62,C$8,FALSE),"")</f>
        <v/>
      </c>
      <c r="D38" s="40"/>
      <c r="E38" s="50" t="str">
        <f>IFERROR(VLOOKUP($E$4,'S4'!$B$51:$M$62,E$8,FALSE),"")</f>
        <v/>
      </c>
      <c r="F38" s="50" t="str">
        <f>IFERROR(VLOOKUP($E$4,'S4'!$B$51:$M$62,F$8,FALSE),"")</f>
        <v/>
      </c>
      <c r="G38" s="50" t="str">
        <f>IFERROR(VLOOKUP($E$4,'S4'!$B$51:$M$62,G$8,FALSE),"")</f>
        <v/>
      </c>
      <c r="H38" s="50" t="str">
        <f>IFERROR(VLOOKUP($E$4,'S4'!$B$51:$M$62,H$8,FALSE),"")</f>
        <v/>
      </c>
      <c r="I38" s="80" t="str">
        <f>IFERROR(VLOOKUP($E$4,'S4'!$B$51:$M$62,I$8,FALSE),"")</f>
        <v/>
      </c>
      <c r="J38" s="80" t="str">
        <f>IFERROR(VLOOKUP($E$4,'S4'!$B$51:$M$62,J$8,FALSE),"")</f>
        <v/>
      </c>
      <c r="L38" s="80"/>
    </row>
    <row r="39" spans="2:12" x14ac:dyDescent="0.25">
      <c r="B39" s="71">
        <f>'S4'!$B$67</f>
        <v>42768</v>
      </c>
      <c r="C39" s="50" t="str">
        <f>IFERROR(VLOOKUP($E$4,'S4'!$B$72:$M$83,C$8,FALSE),"")</f>
        <v/>
      </c>
      <c r="D39" s="40"/>
      <c r="E39" s="50" t="str">
        <f>IFERROR(VLOOKUP($E$4,'S4'!$B$72:$M$83,E$8,FALSE),"")</f>
        <v/>
      </c>
      <c r="F39" s="50" t="str">
        <f>IFERROR(VLOOKUP($E$4,'S4'!$B$72:$M$83,F$8,FALSE),"")</f>
        <v/>
      </c>
      <c r="G39" s="50" t="str">
        <f>IFERROR(VLOOKUP($E$4,'S4'!$B$72:$M$83,G$8,FALSE),"")</f>
        <v/>
      </c>
      <c r="H39" s="50" t="str">
        <f>IFERROR(VLOOKUP($E$4,'S4'!$B$72:$M$83,H$8,FALSE),"")</f>
        <v/>
      </c>
      <c r="I39" s="80" t="str">
        <f>IFERROR(VLOOKUP($E$4,'S4'!$B$72:$M$83,I$8,FALSE),"")</f>
        <v/>
      </c>
      <c r="J39" s="80" t="str">
        <f>IFERROR(VLOOKUP($E$4,'S4'!$B$72:$M$83,J$8,FALSE),"")</f>
        <v/>
      </c>
      <c r="L39" s="80"/>
    </row>
    <row r="40" spans="2:12" x14ac:dyDescent="0.25">
      <c r="B40" s="69">
        <f>'S4'!$B$88</f>
        <v>42769</v>
      </c>
      <c r="C40" s="50" t="str">
        <f>IFERROR(VLOOKUP($E$4,'S4'!$B$93:$M$104,C$8,FALSE),"")</f>
        <v/>
      </c>
      <c r="D40" s="40"/>
      <c r="E40" s="50" t="str">
        <f>IFERROR(VLOOKUP($E$4,'S4'!$B$93:$M$104,E$8,FALSE),"")</f>
        <v/>
      </c>
      <c r="F40" s="50" t="str">
        <f>IFERROR(VLOOKUP($E$4,'S4'!$B$93:$M$104,F$8,FALSE),"")</f>
        <v/>
      </c>
      <c r="G40" s="50" t="str">
        <f>IFERROR(VLOOKUP($E$4,'S4'!$B$93:$M$104,G$8,FALSE),"")</f>
        <v/>
      </c>
      <c r="H40" s="50" t="str">
        <f>IFERROR(VLOOKUP($E$4,'S4'!$B$93:$M$104,H$8,FALSE),"")</f>
        <v/>
      </c>
      <c r="I40" s="80" t="str">
        <f>IFERROR(VLOOKUP($E$4,'S4'!$B$93:$M$104,I$8,FALSE),"")</f>
        <v/>
      </c>
      <c r="J40" s="80" t="str">
        <f>IFERROR(VLOOKUP($E$4,'S4'!$B$93:$M$104,J$8,FALSE),"")</f>
        <v/>
      </c>
      <c r="L40" s="80"/>
    </row>
    <row r="41" spans="2:12" x14ac:dyDescent="0.25">
      <c r="B41" s="72">
        <f>'S4'!$B$109</f>
        <v>42770</v>
      </c>
      <c r="C41" s="82"/>
      <c r="D41" s="40"/>
      <c r="E41" s="82"/>
      <c r="F41" s="82"/>
      <c r="G41" s="82"/>
      <c r="H41" s="82"/>
      <c r="I41" s="83"/>
      <c r="J41" s="83"/>
      <c r="L41" s="81" t="str">
        <f>IFERROR(VLOOKUP($E$4,'S4'!$B$114:$M$125,L$8,FALSE),"")</f>
        <v/>
      </c>
    </row>
    <row r="43" spans="2:12" x14ac:dyDescent="0.25">
      <c r="B43" s="66">
        <f>B34+1</f>
        <v>6</v>
      </c>
      <c r="C43" s="73" t="s">
        <v>13</v>
      </c>
      <c r="D43" s="42"/>
      <c r="E43" s="73" t="s">
        <v>14</v>
      </c>
      <c r="F43" s="73" t="s">
        <v>15</v>
      </c>
      <c r="G43" s="73" t="s">
        <v>16</v>
      </c>
      <c r="H43" s="73" t="s">
        <v>17</v>
      </c>
      <c r="I43" s="73" t="s">
        <v>18</v>
      </c>
      <c r="J43" s="73" t="s">
        <v>19</v>
      </c>
      <c r="L43" s="73" t="s">
        <v>53</v>
      </c>
    </row>
    <row r="44" spans="2:12" ht="7.5" customHeight="1" x14ac:dyDescent="0.25">
      <c r="B44" s="67"/>
      <c r="C44" s="34">
        <v>2</v>
      </c>
      <c r="D44" s="34"/>
      <c r="E44" s="34">
        <v>4</v>
      </c>
      <c r="F44" s="34">
        <v>5</v>
      </c>
      <c r="G44" s="34">
        <v>6</v>
      </c>
      <c r="H44" s="34">
        <v>7</v>
      </c>
      <c r="I44" s="77">
        <v>8</v>
      </c>
      <c r="J44" s="77">
        <v>9</v>
      </c>
      <c r="L44" s="77"/>
    </row>
    <row r="45" spans="2:12" x14ac:dyDescent="0.25">
      <c r="B45" s="68">
        <f>'S5'!$B$4</f>
        <v>42772</v>
      </c>
      <c r="C45" s="49" t="str">
        <f>IFERROR(VLOOKUP($E$4,'S5'!$B$9:$M$20,C$8,FALSE),"")</f>
        <v/>
      </c>
      <c r="D45" s="40"/>
      <c r="E45" s="49" t="str">
        <f>IFERROR(VLOOKUP($E$4,'S5'!$B$9:$M$20,E$8,FALSE),"")</f>
        <v/>
      </c>
      <c r="F45" s="49" t="str">
        <f>IFERROR(VLOOKUP($E$4,'S5'!$B$9:$M$20,F$8,FALSE),"")</f>
        <v/>
      </c>
      <c r="G45" s="49" t="str">
        <f>IFERROR(VLOOKUP($E$4,'S5'!$B$9:$M$20,G$8,FALSE),"")</f>
        <v/>
      </c>
      <c r="H45" s="49" t="str">
        <f>IFERROR(VLOOKUP($E$4,'S5'!$B$9:$M$20,H$8,FALSE),"")</f>
        <v/>
      </c>
      <c r="I45" s="79" t="str">
        <f>IFERROR(VLOOKUP($E$4,'S5'!$B$9:$M$20,I$8,FALSE),"")</f>
        <v/>
      </c>
      <c r="J45" s="79" t="str">
        <f>IFERROR(VLOOKUP($E$4,'S5'!$B$9:$M$20,J$8,FALSE),"")</f>
        <v/>
      </c>
      <c r="L45" s="79"/>
    </row>
    <row r="46" spans="2:12" x14ac:dyDescent="0.25">
      <c r="B46" s="69">
        <f>'S5'!$B$25</f>
        <v>42773</v>
      </c>
      <c r="C46" s="50" t="str">
        <f>IFERROR(VLOOKUP($E$4,'S5'!$B$30:$M$41,C$8,FALSE),"")</f>
        <v/>
      </c>
      <c r="D46" s="40"/>
      <c r="E46" s="50" t="str">
        <f>IFERROR(VLOOKUP($E$4,'S5'!$B$30:$M$41,E$8,FALSE),"")</f>
        <v/>
      </c>
      <c r="F46" s="50" t="str">
        <f>IFERROR(VLOOKUP($E$4,'S5'!$B$30:$M$41,F$8,FALSE),"")</f>
        <v/>
      </c>
      <c r="G46" s="50" t="str">
        <f>IFERROR(VLOOKUP($E$4,'S5'!$B$30:$M$41,G$8,FALSE),"")</f>
        <v/>
      </c>
      <c r="H46" s="50" t="str">
        <f>IFERROR(VLOOKUP($E$4,'S5'!$B$30:$M$41,H$8,FALSE),"")</f>
        <v/>
      </c>
      <c r="I46" s="80" t="str">
        <f>IFERROR(VLOOKUP($E$4,'S5'!$B$30:$M$41,I$8,FALSE),"")</f>
        <v/>
      </c>
      <c r="J46" s="80" t="str">
        <f>IFERROR(VLOOKUP($E$4,'S5'!$B$30:$M$41,J$8,FALSE),"")</f>
        <v/>
      </c>
      <c r="L46" s="80"/>
    </row>
    <row r="47" spans="2:12" x14ac:dyDescent="0.25">
      <c r="B47" s="69">
        <f>'S5'!$B$46</f>
        <v>42774</v>
      </c>
      <c r="C47" s="50" t="str">
        <f>IFERROR(VLOOKUP($E$4,'S5'!$B$51:$M$62,C$8,FALSE),"")</f>
        <v/>
      </c>
      <c r="D47" s="40"/>
      <c r="E47" s="50" t="str">
        <f>IFERROR(VLOOKUP($E$4,'S5'!$B$51:$M$62,E$8,FALSE),"")</f>
        <v/>
      </c>
      <c r="F47" s="50" t="str">
        <f>IFERROR(VLOOKUP($E$4,'S5'!$B$51:$M$62,F$8,FALSE),"")</f>
        <v/>
      </c>
      <c r="G47" s="50" t="str">
        <f>IFERROR(VLOOKUP($E$4,'S5'!$B$51:$M$62,G$8,FALSE),"")</f>
        <v/>
      </c>
      <c r="H47" s="50" t="str">
        <f>IFERROR(VLOOKUP($E$4,'S5'!$B$51:$M$62,H$8,FALSE),"")</f>
        <v/>
      </c>
      <c r="I47" s="80" t="str">
        <f>IFERROR(VLOOKUP($E$4,'S5'!$B$51:$M$62,I$8,FALSE),"")</f>
        <v/>
      </c>
      <c r="J47" s="80" t="str">
        <f>IFERROR(VLOOKUP($E$4,'S5'!$B$51:$M$62,J$8,FALSE),"")</f>
        <v/>
      </c>
      <c r="L47" s="80"/>
    </row>
    <row r="48" spans="2:12" x14ac:dyDescent="0.25">
      <c r="B48" s="71">
        <f>'S5'!$B$67</f>
        <v>42775</v>
      </c>
      <c r="C48" s="50" t="str">
        <f>IFERROR(VLOOKUP($E$4,'S5'!$B$72:$M$83,C$8,FALSE),"")</f>
        <v/>
      </c>
      <c r="D48" s="40"/>
      <c r="E48" s="50" t="str">
        <f>IFERROR(VLOOKUP($E$4,'S5'!$B$72:$M$83,E$8,FALSE),"")</f>
        <v/>
      </c>
      <c r="F48" s="50" t="str">
        <f>IFERROR(VLOOKUP($E$4,'S5'!$B$72:$M$83,F$8,FALSE),"")</f>
        <v/>
      </c>
      <c r="G48" s="50" t="str">
        <f>IFERROR(VLOOKUP($E$4,'S5'!$B$72:$M$83,G$8,FALSE),"")</f>
        <v/>
      </c>
      <c r="H48" s="50" t="str">
        <f>IFERROR(VLOOKUP($E$4,'S5'!$B$72:$M$83,H$8,FALSE),"")</f>
        <v/>
      </c>
      <c r="I48" s="80" t="str">
        <f>IFERROR(VLOOKUP($E$4,'S5'!$B$72:$M$83,I$8,FALSE),"")</f>
        <v/>
      </c>
      <c r="J48" s="80" t="str">
        <f>IFERROR(VLOOKUP($E$4,'S5'!$B$72:$M$83,J$8,FALSE),"")</f>
        <v/>
      </c>
      <c r="L48" s="80"/>
    </row>
    <row r="49" spans="2:12" x14ac:dyDescent="0.25">
      <c r="B49" s="69">
        <f>'S5'!$B$88</f>
        <v>42776</v>
      </c>
      <c r="C49" s="50" t="str">
        <f>IFERROR(VLOOKUP($E$4,'S5'!$B$93:$M$104,C$8,FALSE),"")</f>
        <v/>
      </c>
      <c r="D49" s="40"/>
      <c r="E49" s="50" t="str">
        <f>IFERROR(VLOOKUP($E$4,'S5'!$B$93:$M$104,E$8,FALSE),"")</f>
        <v/>
      </c>
      <c r="F49" s="50" t="str">
        <f>IFERROR(VLOOKUP($E$4,'S5'!$B$93:$M$104,F$8,FALSE),"")</f>
        <v/>
      </c>
      <c r="G49" s="50" t="str">
        <f>IFERROR(VLOOKUP($E$4,'S5'!$B$93:$M$104,G$8,FALSE),"")</f>
        <v/>
      </c>
      <c r="H49" s="50" t="str">
        <f>IFERROR(VLOOKUP($E$4,'S5'!$B$93:$M$104,H$8,FALSE),"")</f>
        <v/>
      </c>
      <c r="I49" s="80" t="str">
        <f>IFERROR(VLOOKUP($E$4,'S5'!$B$93:$M$104,I$8,FALSE),"")</f>
        <v/>
      </c>
      <c r="J49" s="80" t="str">
        <f>IFERROR(VLOOKUP($E$4,'S5'!$B$93:$M$104,J$8,FALSE),"")</f>
        <v/>
      </c>
      <c r="L49" s="80"/>
    </row>
    <row r="50" spans="2:12" x14ac:dyDescent="0.25">
      <c r="B50" s="72">
        <f>'S5'!$B$109</f>
        <v>42777</v>
      </c>
      <c r="C50" s="82"/>
      <c r="D50" s="40"/>
      <c r="E50" s="82"/>
      <c r="F50" s="82"/>
      <c r="G50" s="82"/>
      <c r="H50" s="82"/>
      <c r="I50" s="83"/>
      <c r="J50" s="83"/>
      <c r="L50" s="81" t="str">
        <f>IFERROR(VLOOKUP($E$4,'S5'!$B$114:$M$125,L$8,FALSE),"")</f>
        <v/>
      </c>
    </row>
  </sheetData>
  <mergeCells count="3">
    <mergeCell ref="E4:J4"/>
    <mergeCell ref="B4:C4"/>
    <mergeCell ref="E1:J1"/>
  </mergeCells>
  <conditionalFormatting sqref="B9:B14 B18:B23 B27:B32 B36:B41 B45:B50">
    <cfRule type="cellIs" dxfId="34" priority="37" operator="equal">
      <formula>0</formula>
    </cfRule>
  </conditionalFormatting>
  <conditionalFormatting sqref="D16">
    <cfRule type="cellIs" dxfId="33" priority="33" operator="equal">
      <formula>"Férié"</formula>
    </cfRule>
    <cfRule type="containsText" dxfId="32" priority="34" operator="containsText" text="Absence">
      <formula>NOT(ISERROR(SEARCH("Absence",D16)))</formula>
    </cfRule>
  </conditionalFormatting>
  <conditionalFormatting sqref="D25">
    <cfRule type="cellIs" dxfId="31" priority="31" operator="equal">
      <formula>"Férié"</formula>
    </cfRule>
    <cfRule type="containsText" dxfId="30" priority="32" operator="containsText" text="Absence">
      <formula>NOT(ISERROR(SEARCH("Absence",D25)))</formula>
    </cfRule>
  </conditionalFormatting>
  <conditionalFormatting sqref="D34">
    <cfRule type="cellIs" dxfId="29" priority="29" operator="equal">
      <formula>"Férié"</formula>
    </cfRule>
    <cfRule type="containsText" dxfId="28" priority="30" operator="containsText" text="Absence">
      <formula>NOT(ISERROR(SEARCH("Absence",D34)))</formula>
    </cfRule>
  </conditionalFormatting>
  <conditionalFormatting sqref="D43">
    <cfRule type="cellIs" dxfId="27" priority="27" operator="equal">
      <formula>"Férié"</formula>
    </cfRule>
    <cfRule type="containsText" dxfId="26" priority="28" operator="containsText" text="Absence">
      <formula>NOT(ISERROR(SEARCH("Absence",D43)))</formula>
    </cfRule>
  </conditionalFormatting>
  <conditionalFormatting sqref="C17:E17">
    <cfRule type="cellIs" dxfId="25" priority="25" operator="equal">
      <formula>"Férié"</formula>
    </cfRule>
    <cfRule type="containsText" dxfId="24" priority="26" operator="containsText" text="Absence">
      <formula>NOT(ISERROR(SEARCH("Absence",C17)))</formula>
    </cfRule>
  </conditionalFormatting>
  <conditionalFormatting sqref="C26:E26">
    <cfRule type="cellIs" dxfId="23" priority="23" operator="equal">
      <formula>"Férié"</formula>
    </cfRule>
    <cfRule type="containsText" dxfId="22" priority="24" operator="containsText" text="Absence">
      <formula>NOT(ISERROR(SEARCH("Absence",C26)))</formula>
    </cfRule>
  </conditionalFormatting>
  <conditionalFormatting sqref="C35:E35">
    <cfRule type="cellIs" dxfId="21" priority="21" operator="equal">
      <formula>"Férié"</formula>
    </cfRule>
    <cfRule type="containsText" dxfId="20" priority="22" operator="containsText" text="Absence">
      <formula>NOT(ISERROR(SEARCH("Absence",C35)))</formula>
    </cfRule>
  </conditionalFormatting>
  <conditionalFormatting sqref="C44:E44">
    <cfRule type="cellIs" dxfId="19" priority="19" operator="equal">
      <formula>"Férié"</formula>
    </cfRule>
    <cfRule type="containsText" dxfId="18" priority="20" operator="containsText" text="Absence">
      <formula>NOT(ISERROR(SEARCH("Absence",C44)))</formula>
    </cfRule>
  </conditionalFormatting>
  <conditionalFormatting sqref="C9:J14">
    <cfRule type="cellIs" dxfId="17" priority="18" operator="equal">
      <formula>0</formula>
    </cfRule>
  </conditionalFormatting>
  <conditionalFormatting sqref="C18:J22">
    <cfRule type="cellIs" dxfId="16" priority="17" operator="equal">
      <formula>0</formula>
    </cfRule>
  </conditionalFormatting>
  <conditionalFormatting sqref="C27:J31">
    <cfRule type="cellIs" dxfId="15" priority="16" operator="equal">
      <formula>0</formula>
    </cfRule>
  </conditionalFormatting>
  <conditionalFormatting sqref="C36:J40">
    <cfRule type="cellIs" dxfId="14" priority="15" operator="equal">
      <formula>0</formula>
    </cfRule>
  </conditionalFormatting>
  <conditionalFormatting sqref="C45:J49">
    <cfRule type="cellIs" dxfId="13" priority="14" operator="equal">
      <formula>0</formula>
    </cfRule>
  </conditionalFormatting>
  <conditionalFormatting sqref="L9:L14">
    <cfRule type="cellIs" dxfId="12" priority="13" operator="equal">
      <formula>0</formula>
    </cfRule>
  </conditionalFormatting>
  <conditionalFormatting sqref="L18:L22">
    <cfRule type="cellIs" dxfId="11" priority="12" operator="equal">
      <formula>0</formula>
    </cfRule>
  </conditionalFormatting>
  <conditionalFormatting sqref="L27:L31">
    <cfRule type="cellIs" dxfId="10" priority="11" operator="equal">
      <formula>0</formula>
    </cfRule>
  </conditionalFormatting>
  <conditionalFormatting sqref="L36:L40">
    <cfRule type="cellIs" dxfId="9" priority="10" operator="equal">
      <formula>0</formula>
    </cfRule>
  </conditionalFormatting>
  <conditionalFormatting sqref="L45:L49">
    <cfRule type="cellIs" dxfId="8" priority="9" operator="equal">
      <formula>0</formula>
    </cfRule>
  </conditionalFormatting>
  <conditionalFormatting sqref="C23:J23">
    <cfRule type="cellIs" dxfId="7" priority="8" operator="equal">
      <formula>0</formula>
    </cfRule>
  </conditionalFormatting>
  <conditionalFormatting sqref="L23">
    <cfRule type="cellIs" dxfId="6" priority="7" operator="equal">
      <formula>0</formula>
    </cfRule>
  </conditionalFormatting>
  <conditionalFormatting sqref="C32:J32">
    <cfRule type="cellIs" dxfId="5" priority="6" operator="equal">
      <formula>0</formula>
    </cfRule>
  </conditionalFormatting>
  <conditionalFormatting sqref="L32">
    <cfRule type="cellIs" dxfId="4" priority="5" operator="equal">
      <formula>0</formula>
    </cfRule>
  </conditionalFormatting>
  <conditionalFormatting sqref="C41:J41">
    <cfRule type="cellIs" dxfId="3" priority="4" operator="equal">
      <formula>0</formula>
    </cfRule>
  </conditionalFormatting>
  <conditionalFormatting sqref="L41">
    <cfRule type="cellIs" dxfId="2" priority="3" operator="equal">
      <formula>0</formula>
    </cfRule>
  </conditionalFormatting>
  <conditionalFormatting sqref="C50:J50">
    <cfRule type="cellIs" dxfId="1" priority="2" operator="equal">
      <formula>0</formula>
    </cfRule>
  </conditionalFormatting>
  <conditionalFormatting sqref="L50">
    <cfRule type="cellIs" dxfId="0" priority="1" operator="equal">
      <formula>0</formula>
    </cfRule>
  </conditionalFormatting>
  <printOptions horizontalCentered="1" verticalCentered="1"/>
  <pageMargins left="0.24" right="0.24" top="0.74803149606299213" bottom="0.74803149606299213" header="0.31496062992125984" footer="0.31496062992125984"/>
  <pageSetup paperSize="9" orientation="portrait" r:id="rId1"/>
  <headerFooter>
    <oddHeader>&amp;C&amp;F</oddHeader>
    <oddFooter>&amp;L&amp;D&amp;R&amp;P/&amp;N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'[1]1'!#REF!</xm:f>
          </x14:formula1>
          <xm:sqref>C6:D6</xm:sqref>
        </x14:dataValidation>
        <x14:dataValidation type="list" allowBlank="1" showInputMessage="1" showErrorMessage="1">
          <x14:formula1>
            <xm:f>'S1'!$B$93:$B$104</xm:f>
          </x14:formula1>
          <xm:sqref>E4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5</vt:i4>
      </vt:variant>
    </vt:vector>
  </HeadingPairs>
  <TitlesOfParts>
    <vt:vector size="13" baseType="lpstr">
      <vt:lpstr>S1</vt:lpstr>
      <vt:lpstr>S2</vt:lpstr>
      <vt:lpstr>S3</vt:lpstr>
      <vt:lpstr>S4</vt:lpstr>
      <vt:lpstr>S5</vt:lpstr>
      <vt:lpstr>Overview</vt:lpstr>
      <vt:lpstr>Fériés</vt:lpstr>
      <vt:lpstr>Print your schedule !</vt:lpstr>
      <vt:lpstr>Fériés!Paques</vt:lpstr>
      <vt:lpstr>Fériés!Pâques</vt:lpstr>
      <vt:lpstr>Fériés!Saisir_Année</vt:lpstr>
      <vt:lpstr>Fériés!Zone_d_impression</vt:lpstr>
      <vt:lpstr>'Print your schedule !'!Zone_d_impression</vt:lpstr>
    </vt:vector>
  </TitlesOfParts>
  <Company>Euro Information client principal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 Benjamin</dc:creator>
  <cp:lastModifiedBy>Nim</cp:lastModifiedBy>
  <cp:lastPrinted>2016-12-05T16:37:03Z</cp:lastPrinted>
  <dcterms:created xsi:type="dcterms:W3CDTF">2016-12-05T13:23:45Z</dcterms:created>
  <dcterms:modified xsi:type="dcterms:W3CDTF">2016-12-06T19:41:46Z</dcterms:modified>
</cp:coreProperties>
</file>