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8800" windowHeight="12435" tabRatio="947"/>
  </bookViews>
  <sheets>
    <sheet name="Aston Martin" sheetId="19" r:id="rId1"/>
    <sheet name="BV6 Aston Martin" sheetId="20" r:id="rId2"/>
    <sheet name="BMW" sheetId="6" r:id="rId3"/>
    <sheet name="BV7 BMW" sheetId="7" r:id="rId4"/>
    <sheet name="Camaro" sheetId="15" r:id="rId5"/>
    <sheet name="BV6 Camaro" sheetId="16" r:id="rId6"/>
    <sheet name="Corvette" sheetId="4" r:id="rId7"/>
    <sheet name="BV6 Corvette" sheetId="5" r:id="rId8"/>
    <sheet name="Ford" sheetId="17" r:id="rId9"/>
    <sheet name="BV6 Ford" sheetId="18" r:id="rId10"/>
    <sheet name="Honda" sheetId="12" r:id="rId11"/>
    <sheet name="BV6 Honda" sheetId="13" r:id="rId12"/>
    <sheet name="Lotus" sheetId="23" r:id="rId13"/>
    <sheet name="BV6 Lotus" sheetId="24" r:id="rId14"/>
    <sheet name="Maserati" sheetId="1" r:id="rId15"/>
    <sheet name="BV6 Maserati" sheetId="2" r:id="rId16"/>
    <sheet name="Mazda" sheetId="10" r:id="rId17"/>
    <sheet name="BV6 Mazda" sheetId="11" r:id="rId18"/>
    <sheet name="Nissan" sheetId="21" r:id="rId19"/>
    <sheet name="BV6 Nissan" sheetId="22" r:id="rId20"/>
    <sheet name="Toyota" sheetId="8" r:id="rId21"/>
    <sheet name="BV6 Toyota" sheetId="9" r:id="rId22"/>
    <sheet name="TVR" sheetId="25" r:id="rId23"/>
    <sheet name="BV5 TVR" sheetId="2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G6" i="26" s="1"/>
  <c r="I2" i="26"/>
  <c r="L6" i="24"/>
  <c r="G5" i="24" s="1"/>
  <c r="I2" i="24"/>
  <c r="L6" i="22"/>
  <c r="C3" i="22" s="1"/>
  <c r="D4" i="22" s="1"/>
  <c r="E4" i="22" s="1"/>
  <c r="I2" i="22"/>
  <c r="L6" i="20"/>
  <c r="C7" i="20" s="1"/>
  <c r="I2" i="20"/>
  <c r="L6" i="18"/>
  <c r="C7" i="18" s="1"/>
  <c r="I2" i="18"/>
  <c r="L6" i="16"/>
  <c r="C7" i="16" s="1"/>
  <c r="I2" i="16"/>
  <c r="L6" i="13"/>
  <c r="C7" i="13" s="1"/>
  <c r="I2" i="13"/>
  <c r="L6" i="11"/>
  <c r="C7" i="11" s="1"/>
  <c r="I2" i="11"/>
  <c r="L6" i="9"/>
  <c r="C7" i="9" s="1"/>
  <c r="I2" i="9"/>
  <c r="L6" i="7"/>
  <c r="C8" i="7" s="1"/>
  <c r="I2" i="7"/>
  <c r="L6" i="5"/>
  <c r="C7" i="5" s="1"/>
  <c r="G5" i="5"/>
  <c r="I2" i="5"/>
  <c r="C2" i="26" l="1"/>
  <c r="D3" i="26" s="1"/>
  <c r="E3" i="26" s="1"/>
  <c r="C4" i="26"/>
  <c r="D5" i="26" s="1"/>
  <c r="E5" i="26" s="1"/>
  <c r="C3" i="26"/>
  <c r="D4" i="26" s="1"/>
  <c r="E4" i="26" s="1"/>
  <c r="C5" i="26"/>
  <c r="D6" i="26" s="1"/>
  <c r="E6" i="26" s="1"/>
  <c r="C6" i="26"/>
  <c r="G5" i="26"/>
  <c r="C3" i="24"/>
  <c r="D4" i="24" s="1"/>
  <c r="E4" i="24" s="1"/>
  <c r="C2" i="24"/>
  <c r="D3" i="24" s="1"/>
  <c r="E3" i="24" s="1"/>
  <c r="C5" i="24"/>
  <c r="D6" i="24" s="1"/>
  <c r="E6" i="24" s="1"/>
  <c r="C6" i="24"/>
  <c r="D7" i="24" s="1"/>
  <c r="E7" i="24" s="1"/>
  <c r="G6" i="24"/>
  <c r="C4" i="24"/>
  <c r="D5" i="24" s="1"/>
  <c r="E5" i="24" s="1"/>
  <c r="C7" i="24"/>
  <c r="C2" i="22"/>
  <c r="D3" i="22" s="1"/>
  <c r="E3" i="22" s="1"/>
  <c r="G5" i="22"/>
  <c r="C5" i="22"/>
  <c r="D6" i="22" s="1"/>
  <c r="E6" i="22" s="1"/>
  <c r="C6" i="22"/>
  <c r="D7" i="22" s="1"/>
  <c r="E7" i="22" s="1"/>
  <c r="G6" i="22"/>
  <c r="C4" i="22"/>
  <c r="D5" i="22" s="1"/>
  <c r="E5" i="22" s="1"/>
  <c r="C7" i="22"/>
  <c r="C3" i="20"/>
  <c r="D4" i="20" s="1"/>
  <c r="E4" i="20" s="1"/>
  <c r="C6" i="20"/>
  <c r="D7" i="20" s="1"/>
  <c r="E7" i="20" s="1"/>
  <c r="C5" i="20"/>
  <c r="D6" i="20" s="1"/>
  <c r="E6" i="20" s="1"/>
  <c r="C2" i="20"/>
  <c r="D3" i="20" s="1"/>
  <c r="E3" i="20" s="1"/>
  <c r="G5" i="20"/>
  <c r="G6" i="20"/>
  <c r="C4" i="20"/>
  <c r="D5" i="20" s="1"/>
  <c r="E5" i="20" s="1"/>
  <c r="C2" i="18"/>
  <c r="D3" i="18" s="1"/>
  <c r="E3" i="18" s="1"/>
  <c r="C5" i="18"/>
  <c r="D6" i="18" s="1"/>
  <c r="E6" i="18" s="1"/>
  <c r="C3" i="18"/>
  <c r="D4" i="18" s="1"/>
  <c r="E4" i="18" s="1"/>
  <c r="C6" i="18"/>
  <c r="D7" i="18" s="1"/>
  <c r="E7" i="18" s="1"/>
  <c r="C4" i="18"/>
  <c r="D5" i="18" s="1"/>
  <c r="E5" i="18" s="1"/>
  <c r="G6" i="18"/>
  <c r="G5" i="18"/>
  <c r="C4" i="16"/>
  <c r="D5" i="16" s="1"/>
  <c r="E5" i="16" s="1"/>
  <c r="G6" i="16"/>
  <c r="C5" i="16"/>
  <c r="D6" i="16" s="1"/>
  <c r="E6" i="16" s="1"/>
  <c r="C2" i="16"/>
  <c r="D3" i="16" s="1"/>
  <c r="E3" i="16" s="1"/>
  <c r="G5" i="16"/>
  <c r="C3" i="16"/>
  <c r="D4" i="16" s="1"/>
  <c r="E4" i="16" s="1"/>
  <c r="C6" i="16"/>
  <c r="D7" i="16" s="1"/>
  <c r="E7" i="16" s="1"/>
  <c r="C5" i="13"/>
  <c r="D6" i="13" s="1"/>
  <c r="E6" i="13" s="1"/>
  <c r="C3" i="13"/>
  <c r="D4" i="13" s="1"/>
  <c r="E4" i="13" s="1"/>
  <c r="G5" i="13"/>
  <c r="C6" i="13"/>
  <c r="D7" i="13" s="1"/>
  <c r="E7" i="13" s="1"/>
  <c r="C2" i="13"/>
  <c r="D3" i="13" s="1"/>
  <c r="E3" i="13" s="1"/>
  <c r="C4" i="13"/>
  <c r="D5" i="13" s="1"/>
  <c r="E5" i="13" s="1"/>
  <c r="G6" i="13"/>
  <c r="C2" i="11"/>
  <c r="D3" i="11" s="1"/>
  <c r="E3" i="11" s="1"/>
  <c r="C5" i="11"/>
  <c r="D6" i="11" s="1"/>
  <c r="E6" i="11" s="1"/>
  <c r="G5" i="11"/>
  <c r="C3" i="11"/>
  <c r="D4" i="11" s="1"/>
  <c r="E4" i="11" s="1"/>
  <c r="C6" i="11"/>
  <c r="D7" i="11" s="1"/>
  <c r="E7" i="11" s="1"/>
  <c r="C4" i="11"/>
  <c r="D5" i="11" s="1"/>
  <c r="E5" i="11" s="1"/>
  <c r="G6" i="11"/>
  <c r="C4" i="9"/>
  <c r="D5" i="9" s="1"/>
  <c r="E5" i="9" s="1"/>
  <c r="C2" i="9"/>
  <c r="D3" i="9" s="1"/>
  <c r="E3" i="9" s="1"/>
  <c r="C5" i="9"/>
  <c r="D6" i="9" s="1"/>
  <c r="E6" i="9" s="1"/>
  <c r="G6" i="9"/>
  <c r="C3" i="9"/>
  <c r="D4" i="9" s="1"/>
  <c r="E4" i="9" s="1"/>
  <c r="G5" i="9"/>
  <c r="C6" i="9"/>
  <c r="D7" i="9" s="1"/>
  <c r="E7" i="9" s="1"/>
  <c r="C2" i="7"/>
  <c r="D3" i="7" s="1"/>
  <c r="E3" i="7" s="1"/>
  <c r="C5" i="7"/>
  <c r="D6" i="7" s="1"/>
  <c r="E6" i="7" s="1"/>
  <c r="C6" i="7"/>
  <c r="D7" i="7" s="1"/>
  <c r="E7" i="7" s="1"/>
  <c r="C4" i="7"/>
  <c r="D5" i="7" s="1"/>
  <c r="E5" i="7" s="1"/>
  <c r="C7" i="7"/>
  <c r="D8" i="7" s="1"/>
  <c r="E8" i="7" s="1"/>
  <c r="C3" i="7"/>
  <c r="D4" i="7" s="1"/>
  <c r="E4" i="7" s="1"/>
  <c r="G5" i="7"/>
  <c r="G6" i="7"/>
  <c r="C2" i="5"/>
  <c r="D3" i="5" s="1"/>
  <c r="E3" i="5" s="1"/>
  <c r="C3" i="5"/>
  <c r="D4" i="5" s="1"/>
  <c r="E4" i="5" s="1"/>
  <c r="C5" i="5"/>
  <c r="D6" i="5" s="1"/>
  <c r="E6" i="5" s="1"/>
  <c r="C6" i="5"/>
  <c r="D7" i="5" s="1"/>
  <c r="E7" i="5" s="1"/>
  <c r="G6" i="5"/>
  <c r="C4" i="5"/>
  <c r="D5" i="5" s="1"/>
  <c r="E5" i="5" s="1"/>
  <c r="L6" i="2"/>
  <c r="G6" i="2" s="1"/>
  <c r="I2" i="2"/>
  <c r="C4" i="2" l="1"/>
  <c r="D5" i="2" s="1"/>
  <c r="E5" i="2" s="1"/>
  <c r="C7" i="2"/>
  <c r="C2" i="2"/>
  <c r="D3" i="2" s="1"/>
  <c r="E3" i="2" s="1"/>
  <c r="C5" i="2"/>
  <c r="D6" i="2" s="1"/>
  <c r="E6" i="2" s="1"/>
  <c r="C6" i="2"/>
  <c r="D7" i="2" s="1"/>
  <c r="E7" i="2" s="1"/>
  <c r="C3" i="2"/>
  <c r="D4" i="2" s="1"/>
  <c r="E4" i="2" s="1"/>
  <c r="G5" i="2"/>
</calcChain>
</file>

<file path=xl/sharedStrings.xml><?xml version="1.0" encoding="utf-8"?>
<sst xmlns="http://schemas.openxmlformats.org/spreadsheetml/2006/main" count="1740" uniqueCount="127">
  <si>
    <t>Voiture de base :</t>
  </si>
  <si>
    <t>Puissance :</t>
  </si>
  <si>
    <t>Couple :</t>
  </si>
  <si>
    <t xml:space="preserve">Poids : </t>
  </si>
  <si>
    <t>PP :</t>
  </si>
  <si>
    <t>Vidange</t>
  </si>
  <si>
    <t>Rigidité améliorée</t>
  </si>
  <si>
    <t>Kit aéro</t>
  </si>
  <si>
    <t>Fond plat</t>
  </si>
  <si>
    <t>Aileron</t>
  </si>
  <si>
    <t>Autre</t>
  </si>
  <si>
    <t>Jantes</t>
  </si>
  <si>
    <t>Pneus</t>
  </si>
  <si>
    <t>Suspension personnalisable</t>
  </si>
  <si>
    <t>Freins course</t>
  </si>
  <si>
    <t>Transmission personnalisable</t>
  </si>
  <si>
    <t>Embrayage triple disque</t>
  </si>
  <si>
    <t>Arbre de transmission carbone</t>
  </si>
  <si>
    <t>Réglage du moteur :</t>
  </si>
  <si>
    <t>Ordinateur :</t>
  </si>
  <si>
    <t>Collecteur d'échappement :</t>
  </si>
  <si>
    <t>Convertisseur catalytique :</t>
  </si>
  <si>
    <t>Admission :</t>
  </si>
  <si>
    <t>Turbo :</t>
  </si>
  <si>
    <t>Suralimentation :</t>
  </si>
  <si>
    <t xml:space="preserve">Limiteur de puissance : </t>
  </si>
  <si>
    <t>GT AUTO</t>
  </si>
  <si>
    <t>PUISSANCE</t>
  </si>
  <si>
    <t>Nitro :</t>
  </si>
  <si>
    <t>CARROSSERIE</t>
  </si>
  <si>
    <t>Réduction de poids :</t>
  </si>
  <si>
    <t xml:space="preserve">Poids du lest : </t>
  </si>
  <si>
    <t>Différentiel à glissement limité</t>
  </si>
  <si>
    <t>CrD + CrM</t>
  </si>
  <si>
    <t>OUI</t>
  </si>
  <si>
    <t>Maserati GranTurismo S ’08</t>
  </si>
  <si>
    <t>Type A</t>
  </si>
  <si>
    <t>NON</t>
  </si>
  <si>
    <t>-</t>
  </si>
  <si>
    <t>+1"</t>
  </si>
  <si>
    <t>Sport</t>
  </si>
  <si>
    <t>Echappement :</t>
  </si>
  <si>
    <t>Capot carbone (couleur) :</t>
  </si>
  <si>
    <t>Fenêtres :</t>
  </si>
  <si>
    <t>Niveau 3</t>
  </si>
  <si>
    <t>Pièces à installer</t>
  </si>
  <si>
    <t>SUSPENSION</t>
  </si>
  <si>
    <t>Avant</t>
  </si>
  <si>
    <t>Arrière</t>
  </si>
  <si>
    <t>Position du lest recommandée :</t>
  </si>
  <si>
    <t>Répartition des masses recommandée :</t>
  </si>
  <si>
    <t>Garde au sol :</t>
  </si>
  <si>
    <t>Amortissement :</t>
  </si>
  <si>
    <t>Compression :</t>
  </si>
  <si>
    <t>Extension :</t>
  </si>
  <si>
    <t>Barres anti-roulis :</t>
  </si>
  <si>
    <t>Carrossage :</t>
  </si>
  <si>
    <t>Alignement :</t>
  </si>
  <si>
    <t>Freins :</t>
  </si>
  <si>
    <t>Appui :</t>
  </si>
  <si>
    <t>Couple initial :</t>
  </si>
  <si>
    <t>Accélération :</t>
  </si>
  <si>
    <t>DIFFERENTIEL A GLISSEMENT LIMITE</t>
  </si>
  <si>
    <t>Réglage de base (inspirations réelles)</t>
  </si>
  <si>
    <t>Réglage de base (performance GT6)</t>
  </si>
  <si>
    <t>Rapport</t>
  </si>
  <si>
    <t>Vmax rapport</t>
  </si>
  <si>
    <t xml:space="preserve">Perte de régime </t>
  </si>
  <si>
    <t>Régime de départ</t>
  </si>
  <si>
    <t>Vmax objectif</t>
  </si>
  <si>
    <t>km/h @</t>
  </si>
  <si>
    <t>tours/minute</t>
  </si>
  <si>
    <t>STOCK</t>
  </si>
  <si>
    <t>1ère</t>
  </si>
  <si>
    <t>V 1ère objectif</t>
  </si>
  <si>
    <t>Rupteur</t>
  </si>
  <si>
    <t>@</t>
  </si>
  <si>
    <t>2ème</t>
  </si>
  <si>
    <t>Passer rapport @</t>
  </si>
  <si>
    <t>km/h</t>
  </si>
  <si>
    <t>3ème</t>
  </si>
  <si>
    <t>Final</t>
  </si>
  <si>
    <t>4ème</t>
  </si>
  <si>
    <t>Final conseillé</t>
  </si>
  <si>
    <t>5ème</t>
  </si>
  <si>
    <t>1ère conseillée</t>
  </si>
  <si>
    <t>Coef :</t>
  </si>
  <si>
    <t>6ème</t>
  </si>
  <si>
    <t>&gt;&gt;&gt;&gt;&gt;</t>
  </si>
  <si>
    <t>Une fois cela fait, ne touchez plus à "Vitesse max. (automatique)" et réglez vos rapports.</t>
  </si>
  <si>
    <t>Pour atteindre ces valeurs, après avoir préparé l'auto conformément au règlement, mettez la boite par défaut, mettez la "Vitesse finale" tout à droite, puis la "Vitesse max. (automatique)" tout à gauche.</t>
  </si>
  <si>
    <t>Corvette C6 GT4</t>
  </si>
  <si>
    <t>Chevrolet Corvette Z06 (C6) '06</t>
  </si>
  <si>
    <t>Type A - B</t>
  </si>
  <si>
    <t>+0"</t>
  </si>
  <si>
    <t>Semi-course</t>
  </si>
  <si>
    <t>Type B</t>
  </si>
  <si>
    <t>Libre</t>
  </si>
  <si>
    <t>Niveau 1</t>
  </si>
  <si>
    <t>BMW M4 GT4</t>
  </si>
  <si>
    <t>BMW M4 Coupé</t>
  </si>
  <si>
    <t>7ème</t>
  </si>
  <si>
    <t>Boite de vitesses : voir feuille suivante pour un exemple. Pour une boite séquentielle d'inspiration réelle, demandez directement par MP à GT-Alex.</t>
  </si>
  <si>
    <t>Toyota GT86 GT4</t>
  </si>
  <si>
    <t>Scion FR-S’12</t>
  </si>
  <si>
    <t>Niveau 2</t>
  </si>
  <si>
    <t>Course</t>
  </si>
  <si>
    <t>Haut régime</t>
  </si>
  <si>
    <t>Mazda MX-5 GT4</t>
  </si>
  <si>
    <t>Mazda Roadster RS (NC) '07</t>
  </si>
  <si>
    <t>Honda S2000 '06</t>
  </si>
  <si>
    <t>Type A-B</t>
  </si>
  <si>
    <t>Chevrolet Camaro GT4</t>
  </si>
  <si>
    <t>Chevrolet Camaro SS '10</t>
  </si>
  <si>
    <t>Ford Mustang GT4</t>
  </si>
  <si>
    <t>Ford Mustang Boss 302 '13</t>
  </si>
  <si>
    <t>Aston Martin Vantage GT4</t>
  </si>
  <si>
    <t>Aston Martin V12 Vantage '10</t>
  </si>
  <si>
    <t>Nissan 370Z Nismo RC</t>
  </si>
  <si>
    <t>Maserati GranTurismo MC</t>
  </si>
  <si>
    <t>Honda S2000 J's GT4</t>
  </si>
  <si>
    <t>Nissan Fairlady Z (Z34) '08</t>
  </si>
  <si>
    <t>Lotus Evora GT4</t>
  </si>
  <si>
    <t>Lotus Evora '09</t>
  </si>
  <si>
    <t>TVR Tuscan T400R</t>
  </si>
  <si>
    <t>+2"</t>
  </si>
  <si>
    <t>TVR Tuscan Speed  '00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</si>
</sst>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General\ &quot;%&quot;"/>
    <numFmt numFmtId="165" formatCode="General\ &quot;kg&quot;"/>
    <numFmt numFmtId="166" formatCode="General\ &quot;ch&quot;"/>
    <numFmt numFmtId="167" formatCode="General\ &quot;Nm&quot;"/>
    <numFmt numFmtId="168" formatCode="0.000"/>
    <numFmt numFmtId="169" formatCode="&quot;@ &quot;0&quot; km/h&quot;"/>
    <numFmt numFmtId="170" formatCode="&quot;-&quot;0&quot; &gt;&gt;&gt;&quot;"/>
    <numFmt numFmtId="171" formatCode="0&quot; tours/minute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732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166" fontId="0" fillId="5" borderId="5" xfId="0" applyNumberForma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left"/>
    </xf>
    <xf numFmtId="0" fontId="0" fillId="10" borderId="2" xfId="0" applyFill="1" applyBorder="1"/>
    <xf numFmtId="0" fontId="2" fillId="10" borderId="2" xfId="0" applyFont="1" applyFill="1" applyBorder="1" applyAlignment="1">
      <alignment horizontal="right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2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0" borderId="1" xfId="0" applyFont="1" applyFill="1" applyBorder="1"/>
    <xf numFmtId="0" fontId="1" fillId="20" borderId="16" xfId="0" applyFont="1" applyFill="1" applyBorder="1"/>
    <xf numFmtId="0" fontId="0" fillId="0" borderId="26" xfId="0" applyBorder="1"/>
    <xf numFmtId="0" fontId="0" fillId="12" borderId="27" xfId="0" applyFill="1" applyBorder="1"/>
    <xf numFmtId="0" fontId="0" fillId="0" borderId="27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168" fontId="0" fillId="8" borderId="9" xfId="0" applyNumberFormat="1" applyFill="1" applyBorder="1" applyAlignment="1">
      <alignment horizontal="right"/>
    </xf>
    <xf numFmtId="169" fontId="0" fillId="2" borderId="32" xfId="0" applyNumberFormat="1" applyFill="1" applyBorder="1" applyAlignment="1">
      <alignment horizontal="left"/>
    </xf>
    <xf numFmtId="0" fontId="0" fillId="14" borderId="33" xfId="0" applyFill="1" applyBorder="1"/>
    <xf numFmtId="0" fontId="0" fillId="14" borderId="4" xfId="0" applyFill="1" applyBorder="1"/>
    <xf numFmtId="0" fontId="0" fillId="12" borderId="0" xfId="0" applyFill="1" applyBorder="1"/>
    <xf numFmtId="0" fontId="0" fillId="2" borderId="0" xfId="0" applyFill="1" applyBorder="1"/>
    <xf numFmtId="0" fontId="0" fillId="0" borderId="35" xfId="0" applyBorder="1" applyAlignment="1">
      <alignment horizontal="center"/>
    </xf>
    <xf numFmtId="0" fontId="0" fillId="16" borderId="35" xfId="0" applyFill="1" applyBorder="1"/>
    <xf numFmtId="0" fontId="0" fillId="0" borderId="36" xfId="0" applyBorder="1"/>
    <xf numFmtId="169" fontId="0" fillId="2" borderId="37" xfId="0" applyNumberFormat="1" applyFill="1" applyBorder="1" applyAlignment="1">
      <alignment horizontal="left"/>
    </xf>
    <xf numFmtId="170" fontId="0" fillId="3" borderId="38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left"/>
    </xf>
    <xf numFmtId="0" fontId="0" fillId="0" borderId="39" xfId="0" applyBorder="1"/>
    <xf numFmtId="0" fontId="0" fillId="12" borderId="40" xfId="0" applyFill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168" fontId="0" fillId="16" borderId="44" xfId="0" applyNumberFormat="1" applyFill="1" applyBorder="1"/>
    <xf numFmtId="0" fontId="0" fillId="0" borderId="44" xfId="0" applyBorder="1" applyAlignment="1">
      <alignment horizontal="center"/>
    </xf>
    <xf numFmtId="0" fontId="0" fillId="16" borderId="44" xfId="0" applyFill="1" applyBorder="1"/>
    <xf numFmtId="0" fontId="0" fillId="0" borderId="45" xfId="0" applyBorder="1"/>
    <xf numFmtId="171" fontId="0" fillId="2" borderId="38" xfId="0" applyNumberFormat="1" applyFill="1" applyBorder="1" applyAlignment="1">
      <alignment horizontal="left"/>
    </xf>
    <xf numFmtId="0" fontId="0" fillId="0" borderId="34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4" xfId="0" applyBorder="1"/>
    <xf numFmtId="0" fontId="0" fillId="0" borderId="48" xfId="0" applyBorder="1"/>
    <xf numFmtId="168" fontId="0" fillId="2" borderId="6" xfId="0" applyNumberFormat="1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3" xfId="0" applyBorder="1"/>
    <xf numFmtId="168" fontId="0" fillId="2" borderId="7" xfId="0" applyNumberFormat="1" applyFill="1" applyBorder="1"/>
    <xf numFmtId="0" fontId="0" fillId="0" borderId="52" xfId="0" applyBorder="1" applyAlignment="1">
      <alignment horizontal="center"/>
    </xf>
    <xf numFmtId="0" fontId="0" fillId="2" borderId="31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69" fontId="0" fillId="2" borderId="56" xfId="0" applyNumberFormat="1" applyFill="1" applyBorder="1" applyAlignment="1">
      <alignment horizontal="left"/>
    </xf>
    <xf numFmtId="170" fontId="0" fillId="3" borderId="21" xfId="0" applyNumberFormat="1" applyFill="1" applyBorder="1" applyAlignment="1">
      <alignment horizontal="center"/>
    </xf>
    <xf numFmtId="171" fontId="0" fillId="2" borderId="2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168" fontId="0" fillId="8" borderId="3" xfId="0" applyNumberForma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1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" fillId="21" borderId="0" xfId="0" applyFont="1" applyFill="1" applyAlignment="1">
      <alignment horizontal="center" vertical="center"/>
    </xf>
    <xf numFmtId="0" fontId="0" fillId="11" borderId="19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0" fillId="0" borderId="57" xfId="0" applyBorder="1"/>
    <xf numFmtId="168" fontId="0" fillId="8" borderId="0" xfId="0" applyNumberFormat="1" applyFill="1" applyBorder="1" applyAlignment="1">
      <alignment horizontal="right"/>
    </xf>
    <xf numFmtId="0" fontId="0" fillId="0" borderId="58" xfId="0" applyBorder="1"/>
    <xf numFmtId="169" fontId="0" fillId="2" borderId="59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169" fontId="0" fillId="2" borderId="21" xfId="0" applyNumberFormat="1" applyFill="1" applyBorder="1" applyAlignment="1">
      <alignment horizontal="left"/>
    </xf>
    <xf numFmtId="0" fontId="0" fillId="9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7328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B46" sqref="B4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117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582.9</v>
      </c>
    </row>
    <row r="7" spans="1:12" x14ac:dyDescent="0.25">
      <c r="D7" s="20" t="s">
        <v>3</v>
      </c>
      <c r="E7" s="21">
        <v>1350</v>
      </c>
    </row>
    <row r="8" spans="1:12" ht="15.75" thickBot="1" x14ac:dyDescent="0.3">
      <c r="D8" s="22" t="s">
        <v>4</v>
      </c>
      <c r="E8" s="23">
        <v>512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73.7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N4" sqref="N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7700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2.681</v>
      </c>
      <c r="C2" s="53">
        <f t="shared" ref="C2:C7" si="0">((1/($B$8*B2))*$N$2)/$L$6</f>
        <v>97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8200</v>
      </c>
      <c r="J2" s="3" t="s">
        <v>71</v>
      </c>
      <c r="K2" s="122" t="s">
        <v>75</v>
      </c>
      <c r="L2" s="123"/>
      <c r="M2" s="58" t="s">
        <v>76</v>
      </c>
      <c r="N2" s="59">
        <v>8200</v>
      </c>
      <c r="O2" s="60" t="s">
        <v>71</v>
      </c>
    </row>
    <row r="3" spans="1:15" ht="15.75" thickBot="1" x14ac:dyDescent="0.3">
      <c r="A3" s="51" t="s">
        <v>77</v>
      </c>
      <c r="B3" s="52">
        <v>1.966</v>
      </c>
      <c r="C3" s="61">
        <f t="shared" si="0"/>
        <v>132.2772126144456</v>
      </c>
      <c r="D3" s="62">
        <f>$N$2-(C2*$L$6*B3*$B$8)</f>
        <v>2186.8705706825822</v>
      </c>
      <c r="E3" s="63">
        <f>$G$3-D3</f>
        <v>5513.1294293174178</v>
      </c>
      <c r="F3" s="64" t="s">
        <v>78</v>
      </c>
      <c r="G3" s="65">
        <v>7700</v>
      </c>
      <c r="H3" s="66" t="s">
        <v>71</v>
      </c>
      <c r="I3" s="67"/>
      <c r="J3" s="68"/>
      <c r="K3" s="69" t="s">
        <v>73</v>
      </c>
      <c r="L3" s="70">
        <v>2.681</v>
      </c>
      <c r="M3" s="71" t="s">
        <v>76</v>
      </c>
      <c r="N3" s="72">
        <v>97</v>
      </c>
      <c r="O3" s="73" t="s">
        <v>79</v>
      </c>
    </row>
    <row r="4" spans="1:15" ht="15.75" thickBot="1" x14ac:dyDescent="0.3">
      <c r="A4" s="51" t="s">
        <v>80</v>
      </c>
      <c r="B4" s="52">
        <v>1.55</v>
      </c>
      <c r="C4" s="61">
        <f t="shared" si="0"/>
        <v>167.77870967741941</v>
      </c>
      <c r="D4" s="62">
        <f>$N$2-(C3*$L$6*B4*$B$8)</f>
        <v>1735.096642929806</v>
      </c>
      <c r="E4" s="74">
        <f t="shared" ref="E4:E7" si="1">$G$3-D4</f>
        <v>5964.903357070194</v>
      </c>
      <c r="H4" s="1"/>
      <c r="I4" s="75"/>
      <c r="J4" s="76"/>
      <c r="K4" s="77" t="s">
        <v>81</v>
      </c>
      <c r="L4" s="70">
        <v>4.03</v>
      </c>
      <c r="M4" s="71"/>
      <c r="N4" s="78"/>
      <c r="O4" s="73"/>
    </row>
    <row r="5" spans="1:15" ht="15.75" thickBot="1" x14ac:dyDescent="0.3">
      <c r="A5" s="51" t="s">
        <v>82</v>
      </c>
      <c r="B5" s="52">
        <v>1.3</v>
      </c>
      <c r="C5" s="61">
        <f t="shared" si="0"/>
        <v>200.04384615384618</v>
      </c>
      <c r="D5" s="62">
        <f>$N$2-(C4*$L$6*B5*$B$8)</f>
        <v>1322.5806451612889</v>
      </c>
      <c r="E5" s="74">
        <f t="shared" si="1"/>
        <v>6377.4193548387111</v>
      </c>
      <c r="F5" s="79" t="s">
        <v>83</v>
      </c>
      <c r="G5" s="80">
        <f>I1/(B7*G1*$L$6)</f>
        <v>4.1128613314537121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1.1200000000000001</v>
      </c>
      <c r="C6" s="61">
        <f t="shared" si="0"/>
        <v>232.19375000000005</v>
      </c>
      <c r="D6" s="62">
        <f>$N$2-(C5*$L$6*B6*$B$8)</f>
        <v>1135.3846153846143</v>
      </c>
      <c r="E6" s="74">
        <f t="shared" si="1"/>
        <v>6564.6153846153857</v>
      </c>
      <c r="F6" s="84" t="s">
        <v>85</v>
      </c>
      <c r="G6" s="85">
        <f>N2/(B8*G2*$L$6)</f>
        <v>2.8895222222222223</v>
      </c>
      <c r="H6" s="78"/>
      <c r="I6" s="78"/>
      <c r="J6" s="81"/>
      <c r="K6" s="86" t="s">
        <v>86</v>
      </c>
      <c r="L6" s="87">
        <f>(N2*(1/(L3*L4)))/N3</f>
        <v>7.8242056706579417</v>
      </c>
      <c r="M6" s="88"/>
      <c r="N6" s="89"/>
      <c r="O6" s="90"/>
    </row>
    <row r="7" spans="1:15" ht="15.75" thickBot="1" x14ac:dyDescent="0.3">
      <c r="A7" s="51" t="s">
        <v>87</v>
      </c>
      <c r="B7" s="52">
        <v>0.997</v>
      </c>
      <c r="C7" s="91">
        <f t="shared" si="0"/>
        <v>260.83951855566704</v>
      </c>
      <c r="D7" s="92">
        <f>$N$2-(C6*$L$6*B7*$B$8)</f>
        <v>900.53571428571377</v>
      </c>
      <c r="E7" s="93">
        <f t="shared" si="1"/>
        <v>6799.4642857142862</v>
      </c>
    </row>
    <row r="8" spans="1:15" ht="15.75" thickBot="1" x14ac:dyDescent="0.3">
      <c r="A8" s="94" t="s">
        <v>81</v>
      </c>
      <c r="B8" s="95">
        <v>4.03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110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318.10000000000002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495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111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96.3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3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4" sqref="H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8700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2.98</v>
      </c>
      <c r="C2" s="53">
        <f t="shared" ref="C2:C7" si="0">((1/($B$8*B2))*$N$2)/$L$6</f>
        <v>91.999999999999986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9200</v>
      </c>
      <c r="J2" s="3" t="s">
        <v>71</v>
      </c>
      <c r="K2" s="122" t="s">
        <v>75</v>
      </c>
      <c r="L2" s="123"/>
      <c r="M2" s="58" t="s">
        <v>76</v>
      </c>
      <c r="N2" s="59">
        <v>9200</v>
      </c>
      <c r="O2" s="60" t="s">
        <v>71</v>
      </c>
    </row>
    <row r="3" spans="1:15" ht="15.75" thickBot="1" x14ac:dyDescent="0.3">
      <c r="A3" s="51" t="s">
        <v>77</v>
      </c>
      <c r="B3" s="52">
        <v>2.2080000000000002</v>
      </c>
      <c r="C3" s="61">
        <f t="shared" si="0"/>
        <v>124.16666666666666</v>
      </c>
      <c r="D3" s="62">
        <f>$N$2-(C2*$L$6*B3*$B$8)</f>
        <v>2383.3557046979868</v>
      </c>
      <c r="E3" s="63">
        <f>$G$3-D3</f>
        <v>6616.6442953020132</v>
      </c>
      <c r="F3" s="64" t="s">
        <v>78</v>
      </c>
      <c r="G3" s="65">
        <v>9000</v>
      </c>
      <c r="H3" s="66" t="s">
        <v>71</v>
      </c>
      <c r="I3" s="67"/>
      <c r="J3" s="68"/>
      <c r="K3" s="69" t="s">
        <v>73</v>
      </c>
      <c r="L3" s="70">
        <v>2.98</v>
      </c>
      <c r="M3" s="71" t="s">
        <v>76</v>
      </c>
      <c r="N3" s="72">
        <v>92</v>
      </c>
      <c r="O3" s="73" t="s">
        <v>79</v>
      </c>
    </row>
    <row r="4" spans="1:15" ht="15.75" thickBot="1" x14ac:dyDescent="0.3">
      <c r="A4" s="51" t="s">
        <v>80</v>
      </c>
      <c r="B4" s="52">
        <v>1.7649999999999999</v>
      </c>
      <c r="C4" s="61">
        <f t="shared" si="0"/>
        <v>155.33144475920679</v>
      </c>
      <c r="D4" s="62">
        <f>$N$2-(C3*$L$6*B4*$B$8)</f>
        <v>1845.8333333333339</v>
      </c>
      <c r="E4" s="74">
        <f t="shared" ref="E4:E7" si="1">$G$3-D4</f>
        <v>7154.1666666666661</v>
      </c>
      <c r="H4" s="1"/>
      <c r="I4" s="75"/>
      <c r="J4" s="76"/>
      <c r="K4" s="77" t="s">
        <v>81</v>
      </c>
      <c r="L4" s="70">
        <v>3.9449999999999998</v>
      </c>
      <c r="M4" s="71"/>
      <c r="N4" s="78"/>
      <c r="O4" s="73"/>
    </row>
    <row r="5" spans="1:15" ht="15.75" thickBot="1" x14ac:dyDescent="0.3">
      <c r="A5" s="51" t="s">
        <v>82</v>
      </c>
      <c r="B5" s="52">
        <v>1.48</v>
      </c>
      <c r="C5" s="61">
        <f t="shared" si="0"/>
        <v>185.24324324324326</v>
      </c>
      <c r="D5" s="62">
        <f>$N$2-(C4*$L$6*B5*$B$8)</f>
        <v>1485.5524079320112</v>
      </c>
      <c r="E5" s="74">
        <f t="shared" si="1"/>
        <v>7514.4475920679888</v>
      </c>
      <c r="F5" s="79" t="s">
        <v>83</v>
      </c>
      <c r="G5" s="80">
        <f>I1/(B7*G1*$L$6)</f>
        <v>3.7284219160104981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1.28</v>
      </c>
      <c r="C6" s="61">
        <f t="shared" si="0"/>
        <v>214.1875</v>
      </c>
      <c r="D6" s="62">
        <f>$N$2-(C5*$L$6*B6*$B$8)</f>
        <v>1243.2432432432424</v>
      </c>
      <c r="E6" s="74">
        <f t="shared" si="1"/>
        <v>7756.7567567567576</v>
      </c>
      <c r="F6" s="84" t="s">
        <v>85</v>
      </c>
      <c r="G6" s="85">
        <f>N2/(B8*G2*$L$6)</f>
        <v>3.0462222222222222</v>
      </c>
      <c r="H6" s="78"/>
      <c r="I6" s="78"/>
      <c r="J6" s="81"/>
      <c r="K6" s="86" t="s">
        <v>86</v>
      </c>
      <c r="L6" s="87">
        <f>(N2*(1/(L3*L4)))/N3</f>
        <v>8.5062223016136311</v>
      </c>
      <c r="M6" s="88"/>
      <c r="N6" s="89"/>
      <c r="O6" s="90"/>
    </row>
    <row r="7" spans="1:15" ht="15.75" thickBot="1" x14ac:dyDescent="0.3">
      <c r="A7" s="51" t="s">
        <v>87</v>
      </c>
      <c r="B7" s="52">
        <v>1.143</v>
      </c>
      <c r="C7" s="91">
        <f t="shared" si="0"/>
        <v>239.86001749781278</v>
      </c>
      <c r="D7" s="92">
        <f>$N$2-(C6*$L$6*B7*$B$8)</f>
        <v>984.6875</v>
      </c>
      <c r="E7" s="93">
        <f t="shared" si="1"/>
        <v>8015.3125</v>
      </c>
    </row>
    <row r="8" spans="1:15" ht="15.75" thickBot="1" x14ac:dyDescent="0.3">
      <c r="A8" s="94" t="s">
        <v>81</v>
      </c>
      <c r="B8" s="95">
        <v>3.9449999999999998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43" sqref="E43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123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418.9</v>
      </c>
    </row>
    <row r="7" spans="1:12" x14ac:dyDescent="0.25">
      <c r="D7" s="20" t="s">
        <v>3</v>
      </c>
      <c r="E7" s="21">
        <v>1250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1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135" t="s">
        <v>38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G4" sqref="G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7000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2.5569999999999999</v>
      </c>
      <c r="C2" s="53">
        <f t="shared" ref="C2:C7" si="0">((1/($B$8*B2))*$N$2)/$L$6</f>
        <v>97.000000000000014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7500</v>
      </c>
      <c r="J2" s="3" t="s">
        <v>71</v>
      </c>
      <c r="K2" s="122" t="s">
        <v>75</v>
      </c>
      <c r="L2" s="123"/>
      <c r="M2" s="58" t="s">
        <v>76</v>
      </c>
      <c r="N2" s="59">
        <v>7500</v>
      </c>
      <c r="O2" s="60" t="s">
        <v>71</v>
      </c>
    </row>
    <row r="3" spans="1:15" ht="15.75" thickBot="1" x14ac:dyDescent="0.3">
      <c r="A3" s="51" t="s">
        <v>77</v>
      </c>
      <c r="B3" s="52">
        <v>1.895</v>
      </c>
      <c r="C3" s="61">
        <f t="shared" si="0"/>
        <v>130.88601583113459</v>
      </c>
      <c r="D3" s="62">
        <f>$N$2-(C2*$L$6*B3*$B$8)</f>
        <v>1941.728588189284</v>
      </c>
      <c r="E3" s="63">
        <f>$G$3-D3</f>
        <v>5358.271411810716</v>
      </c>
      <c r="F3" s="64" t="s">
        <v>78</v>
      </c>
      <c r="G3" s="65">
        <v>7300</v>
      </c>
      <c r="H3" s="66" t="s">
        <v>71</v>
      </c>
      <c r="I3" s="67"/>
      <c r="J3" s="68"/>
      <c r="K3" s="69" t="s">
        <v>73</v>
      </c>
      <c r="L3" s="70">
        <v>2.5569999999999999</v>
      </c>
      <c r="M3" s="71" t="s">
        <v>76</v>
      </c>
      <c r="N3" s="72">
        <v>97</v>
      </c>
      <c r="O3" s="73" t="s">
        <v>79</v>
      </c>
    </row>
    <row r="4" spans="1:15" ht="15.75" thickBot="1" x14ac:dyDescent="0.3">
      <c r="A4" s="51" t="s">
        <v>80</v>
      </c>
      <c r="B4" s="52">
        <v>1.5349999999999999</v>
      </c>
      <c r="C4" s="61">
        <f t="shared" si="0"/>
        <v>161.58241042345281</v>
      </c>
      <c r="D4" s="62">
        <f>$N$2-(C3*$L$6*B4*$B$8)</f>
        <v>1424.802110817941</v>
      </c>
      <c r="E4" s="74">
        <f t="shared" ref="E4:E7" si="1">$G$3-D4</f>
        <v>5875.197889182059</v>
      </c>
      <c r="H4" s="1"/>
      <c r="I4" s="75"/>
      <c r="J4" s="76"/>
      <c r="K4" s="77" t="s">
        <v>81</v>
      </c>
      <c r="L4" s="70">
        <v>3.7450000000000001</v>
      </c>
      <c r="M4" s="71"/>
      <c r="N4" s="78"/>
      <c r="O4" s="73"/>
    </row>
    <row r="5" spans="1:15" ht="15.75" thickBot="1" x14ac:dyDescent="0.3">
      <c r="A5" s="51" t="s">
        <v>82</v>
      </c>
      <c r="B5" s="52">
        <v>1.29</v>
      </c>
      <c r="C5" s="61">
        <f t="shared" si="0"/>
        <v>192.27054263565893</v>
      </c>
      <c r="D5" s="62">
        <f>$N$2-(C4*$L$6*B5*$B$8)</f>
        <v>1197.0684039087937</v>
      </c>
      <c r="E5" s="74">
        <f t="shared" si="1"/>
        <v>6102.9315960912063</v>
      </c>
      <c r="F5" s="79" t="s">
        <v>83</v>
      </c>
      <c r="G5" s="80">
        <f>I1/(B7*G1*$L$6)</f>
        <v>3.6822291510929896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1.1200000000000001</v>
      </c>
      <c r="C6" s="61">
        <f t="shared" si="0"/>
        <v>221.45446428571424</v>
      </c>
      <c r="D6" s="62">
        <f>$N$2-(C5*$L$6*B6*$B$8)</f>
        <v>988.37209302325482</v>
      </c>
      <c r="E6" s="74">
        <f t="shared" si="1"/>
        <v>6311.6279069767452</v>
      </c>
      <c r="F6" s="84" t="s">
        <v>85</v>
      </c>
      <c r="G6" s="85">
        <f>N2/(B8*G2*$L$6)</f>
        <v>2.7558777777777781</v>
      </c>
      <c r="H6" s="78"/>
      <c r="I6" s="78"/>
      <c r="J6" s="81"/>
      <c r="K6" s="86" t="s">
        <v>86</v>
      </c>
      <c r="L6" s="87">
        <f>(N2*(1/(L3*L4)))/N3</f>
        <v>8.0743389965257784</v>
      </c>
      <c r="M6" s="88"/>
      <c r="N6" s="89"/>
      <c r="O6" s="90"/>
    </row>
    <row r="7" spans="1:15" ht="15.75" thickBot="1" x14ac:dyDescent="0.3">
      <c r="A7" s="51" t="s">
        <v>87</v>
      </c>
      <c r="B7" s="52">
        <v>0.98099999999999998</v>
      </c>
      <c r="C7" s="91">
        <f t="shared" si="0"/>
        <v>252.8328236493374</v>
      </c>
      <c r="D7" s="92">
        <f>$N$2-(C6*$L$6*B7*$B$8)</f>
        <v>930.80357142857247</v>
      </c>
      <c r="E7" s="93">
        <f t="shared" si="1"/>
        <v>6369.1964285714275</v>
      </c>
    </row>
    <row r="8" spans="1:15" ht="15.75" thickBot="1" x14ac:dyDescent="0.3">
      <c r="A8" s="94" t="s">
        <v>81</v>
      </c>
      <c r="B8" s="95">
        <v>3.7450000000000001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35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524.70000000000005</v>
      </c>
    </row>
    <row r="7" spans="1:12" x14ac:dyDescent="0.25">
      <c r="D7" s="20" t="s">
        <v>3</v>
      </c>
      <c r="E7" s="21">
        <v>1410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88.9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80</v>
      </c>
    </row>
  </sheetData>
  <mergeCells count="15">
    <mergeCell ref="E4:G4"/>
    <mergeCell ref="A1:L3"/>
    <mergeCell ref="A12:B12"/>
    <mergeCell ref="A29:B29"/>
    <mergeCell ref="A41:B41"/>
    <mergeCell ref="A10:B10"/>
    <mergeCell ref="E10:G10"/>
    <mergeCell ref="E12:G12"/>
    <mergeCell ref="E23:G23"/>
    <mergeCell ref="E29:G29"/>
    <mergeCell ref="D34:M34"/>
    <mergeCell ref="J10:L10"/>
    <mergeCell ref="J12:L12"/>
    <mergeCell ref="J23:L23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O25" sqref="O25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7600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3.0369999999999999</v>
      </c>
      <c r="C2" s="53">
        <f t="shared" ref="C2:C7" si="0">((1/($B$8*B2))*$N$2)/$L$6</f>
        <v>101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22" t="s">
        <v>75</v>
      </c>
      <c r="L2" s="123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52">
        <v>2.2269999999999999</v>
      </c>
      <c r="C3" s="61">
        <f t="shared" si="0"/>
        <v>137.73551863493489</v>
      </c>
      <c r="D3" s="62">
        <f>$N$2-(C2*$L$6*B3*$B$8)</f>
        <v>2160.3556140928558</v>
      </c>
      <c r="E3" s="63">
        <f>$G$3-D3</f>
        <v>5839.6443859071442</v>
      </c>
      <c r="F3" s="64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3.0369999999999999</v>
      </c>
      <c r="M3" s="71" t="s">
        <v>76</v>
      </c>
      <c r="N3" s="72">
        <v>101</v>
      </c>
      <c r="O3" s="73" t="s">
        <v>79</v>
      </c>
    </row>
    <row r="4" spans="1:15" ht="15.75" thickBot="1" x14ac:dyDescent="0.3">
      <c r="A4" s="51" t="s">
        <v>80</v>
      </c>
      <c r="B4" s="52">
        <v>1.7430000000000001</v>
      </c>
      <c r="C4" s="61">
        <f t="shared" si="0"/>
        <v>175.982214572576</v>
      </c>
      <c r="D4" s="62">
        <f>$N$2-(C3*$L$6*B4*$B$8)</f>
        <v>1760.3951504265824</v>
      </c>
      <c r="E4" s="74">
        <f t="shared" ref="E4:E7" si="1">$G$3-D4</f>
        <v>6239.6048495734176</v>
      </c>
      <c r="H4" s="1"/>
      <c r="I4" s="75"/>
      <c r="J4" s="76"/>
      <c r="K4" s="77" t="s">
        <v>81</v>
      </c>
      <c r="L4" s="70">
        <v>3.51</v>
      </c>
      <c r="M4" s="71"/>
      <c r="N4" s="78"/>
      <c r="O4" s="73"/>
    </row>
    <row r="5" spans="1:15" ht="15.75" thickBot="1" x14ac:dyDescent="0.3">
      <c r="A5" s="51" t="s">
        <v>82</v>
      </c>
      <c r="B5" s="52">
        <v>1.45</v>
      </c>
      <c r="C5" s="61">
        <f t="shared" si="0"/>
        <v>211.54275862068968</v>
      </c>
      <c r="D5" s="62">
        <f>$N$2-(C4*$L$6*B5*$B$8)</f>
        <v>1361.6179001721184</v>
      </c>
      <c r="E5" s="74">
        <f t="shared" si="1"/>
        <v>6638.3820998278816</v>
      </c>
      <c r="F5" s="79" t="s">
        <v>83</v>
      </c>
      <c r="G5" s="80">
        <f>I1/(B7*G1*$L$6)</f>
        <v>3.7248790068829893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1.26</v>
      </c>
      <c r="C6" s="61">
        <f t="shared" si="0"/>
        <v>243.44206349206348</v>
      </c>
      <c r="D6" s="62">
        <f>$N$2-(C5*$L$6*B6*$B$8)</f>
        <v>1061.3793103448279</v>
      </c>
      <c r="E6" s="74">
        <f t="shared" si="1"/>
        <v>6938.6206896551721</v>
      </c>
      <c r="F6" s="84" t="s">
        <v>85</v>
      </c>
      <c r="G6" s="85">
        <f>N2/(B8*G2*$L$6)</f>
        <v>3.4081888888888892</v>
      </c>
      <c r="H6" s="78"/>
      <c r="I6" s="78"/>
      <c r="J6" s="81"/>
      <c r="K6" s="86" t="s">
        <v>86</v>
      </c>
      <c r="L6" s="87">
        <f>(N2*(1/(L3*L4)))/N3</f>
        <v>7.5233581462044281</v>
      </c>
      <c r="M6" s="88"/>
      <c r="N6" s="89"/>
      <c r="O6" s="90"/>
    </row>
    <row r="7" spans="1:15" ht="15.75" thickBot="1" x14ac:dyDescent="0.3">
      <c r="A7" s="51" t="s">
        <v>87</v>
      </c>
      <c r="B7" s="52">
        <v>1.1299999999999999</v>
      </c>
      <c r="C7" s="91">
        <f t="shared" si="0"/>
        <v>271.44867256637173</v>
      </c>
      <c r="D7" s="92">
        <f>$N$2-(C6*$L$6*B7*$B$8)</f>
        <v>835.71428571428623</v>
      </c>
      <c r="E7" s="93">
        <f t="shared" si="1"/>
        <v>7164.2857142857138</v>
      </c>
    </row>
    <row r="8" spans="1:15" ht="15.75" thickBot="1" x14ac:dyDescent="0.3">
      <c r="A8" s="94" t="s">
        <v>81</v>
      </c>
      <c r="B8" s="95">
        <v>3.51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37" sqref="G3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109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320</v>
      </c>
      <c r="F6" s="18" t="s">
        <v>2</v>
      </c>
      <c r="G6" s="19">
        <v>369.6</v>
      </c>
    </row>
    <row r="7" spans="1:12" x14ac:dyDescent="0.25">
      <c r="D7" s="20" t="s">
        <v>3</v>
      </c>
      <c r="E7" s="21">
        <v>1000</v>
      </c>
    </row>
    <row r="8" spans="1:12" ht="15.75" thickBot="1" x14ac:dyDescent="0.3">
      <c r="D8" s="22" t="s">
        <v>4</v>
      </c>
      <c r="E8" s="23">
        <v>491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80.5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107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26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R22" sqref="R2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8000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2.669</v>
      </c>
      <c r="C2" s="53">
        <f t="shared" ref="C2:C7" si="0">((1/($B$8*B2))*$N$2)/$L$6</f>
        <v>90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8400</v>
      </c>
      <c r="J2" s="3" t="s">
        <v>71</v>
      </c>
      <c r="K2" s="122" t="s">
        <v>75</v>
      </c>
      <c r="L2" s="123"/>
      <c r="M2" s="58" t="s">
        <v>76</v>
      </c>
      <c r="N2" s="59">
        <v>8400</v>
      </c>
      <c r="O2" s="60" t="s">
        <v>71</v>
      </c>
    </row>
    <row r="3" spans="1:15" ht="15.75" thickBot="1" x14ac:dyDescent="0.3">
      <c r="A3" s="51" t="s">
        <v>77</v>
      </c>
      <c r="B3" s="52">
        <v>1.978</v>
      </c>
      <c r="C3" s="61">
        <f t="shared" si="0"/>
        <v>121.44084934277049</v>
      </c>
      <c r="D3" s="62">
        <f>$N$2-(C2*$L$6*B3*$B$8)</f>
        <v>2174.7470962907464</v>
      </c>
      <c r="E3" s="63">
        <f>$G$3-D3</f>
        <v>6125.2529037092536</v>
      </c>
      <c r="F3" s="64" t="s">
        <v>78</v>
      </c>
      <c r="G3" s="65">
        <v>8300</v>
      </c>
      <c r="H3" s="66" t="s">
        <v>71</v>
      </c>
      <c r="I3" s="67"/>
      <c r="J3" s="68"/>
      <c r="K3" s="69" t="s">
        <v>73</v>
      </c>
      <c r="L3" s="70">
        <v>2.669</v>
      </c>
      <c r="M3" s="71" t="s">
        <v>76</v>
      </c>
      <c r="N3" s="72">
        <v>90</v>
      </c>
      <c r="O3" s="73" t="s">
        <v>79</v>
      </c>
    </row>
    <row r="4" spans="1:15" ht="15.75" thickBot="1" x14ac:dyDescent="0.3">
      <c r="A4" s="51" t="s">
        <v>80</v>
      </c>
      <c r="B4" s="52">
        <v>1.6</v>
      </c>
      <c r="C4" s="61">
        <f t="shared" si="0"/>
        <v>150.13124999999999</v>
      </c>
      <c r="D4" s="62">
        <f>$N$2-(C3*$L$6*B4*$B$8)</f>
        <v>1605.2578361981805</v>
      </c>
      <c r="E4" s="74">
        <f t="shared" ref="E4:E7" si="1">$G$3-D4</f>
        <v>6694.7421638018195</v>
      </c>
      <c r="H4" s="1"/>
      <c r="I4" s="75"/>
      <c r="J4" s="76"/>
      <c r="K4" s="77" t="s">
        <v>81</v>
      </c>
      <c r="L4" s="70">
        <v>4.0229999999999997</v>
      </c>
      <c r="M4" s="71"/>
      <c r="N4" s="78"/>
      <c r="O4" s="73"/>
    </row>
    <row r="5" spans="1:15" ht="15.75" thickBot="1" x14ac:dyDescent="0.3">
      <c r="A5" s="51" t="s">
        <v>82</v>
      </c>
      <c r="B5" s="52">
        <v>1.335</v>
      </c>
      <c r="C5" s="61">
        <f t="shared" si="0"/>
        <v>179.93258426966295</v>
      </c>
      <c r="D5" s="62">
        <f>$N$2-(C4*$L$6*B5*$B$8)</f>
        <v>1391.2500000000018</v>
      </c>
      <c r="E5" s="74">
        <f t="shared" si="1"/>
        <v>6908.7499999999982</v>
      </c>
      <c r="F5" s="79" t="s">
        <v>83</v>
      </c>
      <c r="G5" s="80">
        <f>I1/(B7*G1*$L$6)</f>
        <v>3.7485640971931296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1.155</v>
      </c>
      <c r="C6" s="61">
        <f t="shared" si="0"/>
        <v>207.97402597402598</v>
      </c>
      <c r="D6" s="62">
        <f>$N$2-(C5*$L$6*B6*$B$8)</f>
        <v>1132.5842696629215</v>
      </c>
      <c r="E6" s="74">
        <f t="shared" si="1"/>
        <v>7167.4157303370785</v>
      </c>
      <c r="F6" s="84" t="s">
        <v>85</v>
      </c>
      <c r="G6" s="85">
        <f>N2/(B8*G2*$L$6)</f>
        <v>2.669</v>
      </c>
      <c r="H6" s="78"/>
      <c r="I6" s="78"/>
      <c r="J6" s="81"/>
      <c r="K6" s="86" t="s">
        <v>86</v>
      </c>
      <c r="L6" s="87">
        <f>(N2*(1/(L3*L4)))/N3</f>
        <v>8.6923693197733609</v>
      </c>
      <c r="M6" s="88"/>
      <c r="N6" s="89"/>
      <c r="O6" s="90"/>
    </row>
    <row r="7" spans="1:15" ht="15.75" thickBot="1" x14ac:dyDescent="0.3">
      <c r="A7" s="51" t="s">
        <v>87</v>
      </c>
      <c r="B7" s="52">
        <v>1.0229999999999999</v>
      </c>
      <c r="C7" s="91">
        <f t="shared" si="0"/>
        <v>234.80938416422291</v>
      </c>
      <c r="D7" s="92">
        <f>$N$2-(C6*$L$6*B7*$B$8)</f>
        <v>960.00000000000182</v>
      </c>
      <c r="E7" s="93">
        <f t="shared" si="1"/>
        <v>7339.9999999999982</v>
      </c>
    </row>
    <row r="8" spans="1:15" ht="15.75" thickBot="1" x14ac:dyDescent="0.3">
      <c r="A8" s="94" t="s">
        <v>81</v>
      </c>
      <c r="B8" s="95">
        <v>4.0229999999999997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37" sqref="E3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121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408</v>
      </c>
      <c r="F6" s="18" t="s">
        <v>2</v>
      </c>
      <c r="G6" s="19">
        <v>414.2</v>
      </c>
    </row>
    <row r="7" spans="1:12" x14ac:dyDescent="0.25">
      <c r="D7" s="20" t="s">
        <v>3</v>
      </c>
      <c r="E7" s="21">
        <v>1280</v>
      </c>
    </row>
    <row r="8" spans="1:12" ht="15.75" thickBot="1" x14ac:dyDescent="0.3">
      <c r="D8" s="22" t="s">
        <v>4</v>
      </c>
      <c r="E8" s="23">
        <v>502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N4" sqref="N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6800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2.13</v>
      </c>
      <c r="C2" s="53">
        <f t="shared" ref="C2:C7" si="0">((1/($B$8*B2))*$N$2)/$L$6</f>
        <v>94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7300</v>
      </c>
      <c r="J2" s="3" t="s">
        <v>71</v>
      </c>
      <c r="K2" s="122" t="s">
        <v>75</v>
      </c>
      <c r="L2" s="123"/>
      <c r="M2" s="58" t="s">
        <v>76</v>
      </c>
      <c r="N2" s="59">
        <v>7300</v>
      </c>
      <c r="O2" s="60" t="s">
        <v>71</v>
      </c>
    </row>
    <row r="3" spans="1:15" ht="15.75" thickBot="1" x14ac:dyDescent="0.3">
      <c r="A3" s="51" t="s">
        <v>77</v>
      </c>
      <c r="B3" s="52">
        <v>1.694</v>
      </c>
      <c r="C3" s="61">
        <f t="shared" si="0"/>
        <v>118.1936245572609</v>
      </c>
      <c r="D3" s="62">
        <f>$N$2-(C2*$L$6*B3*$B$8)</f>
        <v>1494.2723004694835</v>
      </c>
      <c r="E3" s="63">
        <f>$G$3-D3</f>
        <v>5705.7276995305165</v>
      </c>
      <c r="F3" s="64" t="s">
        <v>78</v>
      </c>
      <c r="G3" s="65">
        <v>7200</v>
      </c>
      <c r="H3" s="66" t="s">
        <v>71</v>
      </c>
      <c r="I3" s="67"/>
      <c r="J3" s="68"/>
      <c r="K3" s="69" t="s">
        <v>73</v>
      </c>
      <c r="L3" s="70">
        <v>2.13</v>
      </c>
      <c r="M3" s="71" t="s">
        <v>76</v>
      </c>
      <c r="N3" s="72">
        <v>94</v>
      </c>
      <c r="O3" s="73" t="s">
        <v>79</v>
      </c>
    </row>
    <row r="4" spans="1:15" ht="15.75" thickBot="1" x14ac:dyDescent="0.3">
      <c r="A4" s="51" t="s">
        <v>80</v>
      </c>
      <c r="B4" s="52">
        <v>1.34</v>
      </c>
      <c r="C4" s="61">
        <f t="shared" si="0"/>
        <v>149.41791044776119</v>
      </c>
      <c r="D4" s="62">
        <f>$N$2-(C3*$L$6*B4*$B$8)</f>
        <v>1525.5017709563162</v>
      </c>
      <c r="E4" s="74">
        <f t="shared" ref="E4:E7" si="1">$G$3-D4</f>
        <v>5674.4982290436838</v>
      </c>
      <c r="H4" s="1"/>
      <c r="I4" s="75"/>
      <c r="J4" s="76"/>
      <c r="K4" s="77" t="s">
        <v>81</v>
      </c>
      <c r="L4" s="70">
        <v>4.165</v>
      </c>
      <c r="M4" s="71"/>
      <c r="N4" s="78"/>
      <c r="O4" s="73"/>
    </row>
    <row r="5" spans="1:15" ht="15.75" thickBot="1" x14ac:dyDescent="0.3">
      <c r="A5" s="51" t="s">
        <v>82</v>
      </c>
      <c r="B5" s="52">
        <v>1.115</v>
      </c>
      <c r="C5" s="61">
        <f t="shared" si="0"/>
        <v>179.56950672645738</v>
      </c>
      <c r="D5" s="62">
        <f>$N$2-(C4*$L$6*B5*$B$8)</f>
        <v>1225.746268656716</v>
      </c>
      <c r="E5" s="74">
        <f t="shared" si="1"/>
        <v>5974.253731343284</v>
      </c>
      <c r="F5" s="79" t="s">
        <v>83</v>
      </c>
      <c r="G5" s="80">
        <f>I1/(B7*G1*$L$6)</f>
        <v>3.7679411389478044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0.96499999999999997</v>
      </c>
      <c r="C6" s="61">
        <f t="shared" si="0"/>
        <v>207.48186528497408</v>
      </c>
      <c r="D6" s="62">
        <f>$N$2-(C5*$L$6*B6*$B$8)</f>
        <v>982.06278026905875</v>
      </c>
      <c r="E6" s="74">
        <f t="shared" si="1"/>
        <v>6217.9372197309413</v>
      </c>
      <c r="F6" s="84" t="s">
        <v>85</v>
      </c>
      <c r="G6" s="85">
        <f>N2/(B8*G2*$L$6)</f>
        <v>2.2246666666666663</v>
      </c>
      <c r="H6" s="78"/>
      <c r="I6" s="78"/>
      <c r="J6" s="81"/>
      <c r="K6" s="86" t="s">
        <v>86</v>
      </c>
      <c r="L6" s="87">
        <f>(N2*(1/(L3*L4)))/N3</f>
        <v>8.7538761384086161</v>
      </c>
      <c r="M6" s="88"/>
      <c r="N6" s="89"/>
      <c r="O6" s="90"/>
    </row>
    <row r="7" spans="1:15" ht="15.75" thickBot="1" x14ac:dyDescent="0.3">
      <c r="A7" s="51" t="s">
        <v>87</v>
      </c>
      <c r="B7" s="52">
        <v>0.85899999999999999</v>
      </c>
      <c r="C7" s="91">
        <f t="shared" si="0"/>
        <v>233.08498253783466</v>
      </c>
      <c r="D7" s="92">
        <f>$N$2-(C6*$L$6*B7*$B$8)</f>
        <v>801.8652849740929</v>
      </c>
      <c r="E7" s="93">
        <f t="shared" si="1"/>
        <v>6398.1347150259071</v>
      </c>
    </row>
    <row r="8" spans="1:15" ht="15.75" thickBot="1" x14ac:dyDescent="0.3">
      <c r="A8" s="94" t="s">
        <v>81</v>
      </c>
      <c r="B8" s="95">
        <v>4.165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G4" sqref="G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7700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2.6219999999999999</v>
      </c>
      <c r="C2" s="53">
        <f t="shared" ref="C2:C7" si="0">((1/($B$8*B2))*$N$2)/$L$6</f>
        <v>96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8200</v>
      </c>
      <c r="J2" s="3" t="s">
        <v>71</v>
      </c>
      <c r="K2" s="122" t="s">
        <v>75</v>
      </c>
      <c r="L2" s="123"/>
      <c r="M2" s="58" t="s">
        <v>76</v>
      </c>
      <c r="N2" s="59">
        <v>8200</v>
      </c>
      <c r="O2" s="60" t="s">
        <v>71</v>
      </c>
    </row>
    <row r="3" spans="1:15" ht="15.75" thickBot="1" x14ac:dyDescent="0.3">
      <c r="A3" s="51" t="s">
        <v>77</v>
      </c>
      <c r="B3" s="52">
        <v>1.9219999999999999</v>
      </c>
      <c r="C3" s="61">
        <f t="shared" si="0"/>
        <v>130.96357960457857</v>
      </c>
      <c r="D3" s="62">
        <f>$N$2-(C2*$L$6*B3*$B$8)</f>
        <v>2189.1685736079335</v>
      </c>
      <c r="E3" s="63">
        <f>$G$3-D3</f>
        <v>5810.8314263920665</v>
      </c>
      <c r="F3" s="64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2.6219999999999999</v>
      </c>
      <c r="M3" s="71" t="s">
        <v>76</v>
      </c>
      <c r="N3" s="72">
        <v>96</v>
      </c>
      <c r="O3" s="73" t="s">
        <v>79</v>
      </c>
    </row>
    <row r="4" spans="1:15" ht="15.75" thickBot="1" x14ac:dyDescent="0.3">
      <c r="A4" s="51" t="s">
        <v>80</v>
      </c>
      <c r="B4" s="52">
        <v>1.52</v>
      </c>
      <c r="C4" s="61">
        <f t="shared" si="0"/>
        <v>165.6</v>
      </c>
      <c r="D4" s="62">
        <f>$N$2-(C3*$L$6*B4*$B$8)</f>
        <v>1715.0884495317368</v>
      </c>
      <c r="E4" s="74">
        <f t="shared" ref="E4:E7" si="1">$G$3-D4</f>
        <v>6284.9115504682632</v>
      </c>
      <c r="H4" s="1"/>
      <c r="I4" s="75"/>
      <c r="J4" s="76"/>
      <c r="K4" s="77" t="s">
        <v>81</v>
      </c>
      <c r="L4" s="70">
        <v>4.12</v>
      </c>
      <c r="M4" s="71"/>
      <c r="N4" s="78"/>
      <c r="O4" s="73"/>
    </row>
    <row r="5" spans="1:15" ht="15.75" thickBot="1" x14ac:dyDescent="0.3">
      <c r="A5" s="51" t="s">
        <v>82</v>
      </c>
      <c r="B5" s="52">
        <v>1.27</v>
      </c>
      <c r="C5" s="61">
        <f t="shared" si="0"/>
        <v>198.19842519685037</v>
      </c>
      <c r="D5" s="62">
        <f>$N$2-(C4*$L$6*B5*$B$8)</f>
        <v>1348.6842105263158</v>
      </c>
      <c r="E5" s="74">
        <f t="shared" si="1"/>
        <v>6651.3157894736842</v>
      </c>
      <c r="F5" s="79" t="s">
        <v>83</v>
      </c>
      <c r="G5" s="80">
        <f>I1/(B7*G1*$L$6)</f>
        <v>4.1616174108818011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1.095</v>
      </c>
      <c r="C6" s="61">
        <f t="shared" si="0"/>
        <v>229.87397260273971</v>
      </c>
      <c r="D6" s="62">
        <f>$N$2-(C5*$L$6*B6*$B$8)</f>
        <v>1129.9212598425202</v>
      </c>
      <c r="E6" s="74">
        <f t="shared" si="1"/>
        <v>6870.0787401574798</v>
      </c>
      <c r="F6" s="84" t="s">
        <v>85</v>
      </c>
      <c r="G6" s="85">
        <f>N2/(B8*G2*$L$6)</f>
        <v>2.7967999999999997</v>
      </c>
      <c r="H6" s="78"/>
      <c r="I6" s="78"/>
      <c r="J6" s="81"/>
      <c r="K6" s="86" t="s">
        <v>86</v>
      </c>
      <c r="L6" s="87">
        <f>(N2*(1/(L3*L4)))/N3</f>
        <v>7.9070177907128878</v>
      </c>
      <c r="M6" s="88"/>
      <c r="N6" s="89"/>
      <c r="O6" s="90"/>
    </row>
    <row r="7" spans="1:15" ht="15.75" thickBot="1" x14ac:dyDescent="0.3">
      <c r="A7" s="51" t="s">
        <v>87</v>
      </c>
      <c r="B7" s="52">
        <v>0.97499999999999998</v>
      </c>
      <c r="C7" s="91">
        <f t="shared" si="0"/>
        <v>258.1661538461538</v>
      </c>
      <c r="D7" s="92">
        <f>$N$2-(C6*$L$6*B7*$B$8)</f>
        <v>898.6301369863013</v>
      </c>
      <c r="E7" s="93">
        <f t="shared" si="1"/>
        <v>7101.3698630136987</v>
      </c>
    </row>
    <row r="8" spans="1:15" ht="15.75" thickBot="1" x14ac:dyDescent="0.3">
      <c r="A8" s="94" t="s">
        <v>81</v>
      </c>
      <c r="B8" s="95">
        <v>4.12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41" sqref="E41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103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104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400</v>
      </c>
      <c r="F6" s="18" t="s">
        <v>2</v>
      </c>
      <c r="G6" s="19">
        <v>374</v>
      </c>
    </row>
    <row r="7" spans="1:12" x14ac:dyDescent="0.25">
      <c r="D7" s="20" t="s">
        <v>3</v>
      </c>
      <c r="E7" s="21">
        <v>1150</v>
      </c>
    </row>
    <row r="8" spans="1:12" ht="15.75" thickBot="1" x14ac:dyDescent="0.3">
      <c r="D8" s="22" t="s">
        <v>4</v>
      </c>
      <c r="E8" s="23">
        <v>508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94.7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12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10" sqref="A10:B11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8400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2.8690000000000002</v>
      </c>
      <c r="C2" s="53">
        <f t="shared" ref="C2:C7" si="0">((1/($B$8*B2))*$N$2)/$L$6</f>
        <v>84.803278688524586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8900</v>
      </c>
      <c r="J2" s="3" t="s">
        <v>71</v>
      </c>
      <c r="K2" s="122" t="s">
        <v>75</v>
      </c>
      <c r="L2" s="123"/>
      <c r="M2" s="58" t="s">
        <v>76</v>
      </c>
      <c r="N2" s="59">
        <v>8900</v>
      </c>
      <c r="O2" s="60" t="s">
        <v>71</v>
      </c>
    </row>
    <row r="3" spans="1:15" ht="15.75" thickBot="1" x14ac:dyDescent="0.3">
      <c r="A3" s="51" t="s">
        <v>77</v>
      </c>
      <c r="B3" s="52">
        <v>2.1240000000000001</v>
      </c>
      <c r="C3" s="61">
        <f t="shared" si="0"/>
        <v>114.54830817202311</v>
      </c>
      <c r="D3" s="62">
        <f>$N$2-(C2*$L$6*B3*$B$8)</f>
        <v>2311.0840013942143</v>
      </c>
      <c r="E3" s="63">
        <f>$G$3-D3</f>
        <v>6488.9159986057857</v>
      </c>
      <c r="F3" s="64" t="s">
        <v>78</v>
      </c>
      <c r="G3" s="65">
        <v>8800</v>
      </c>
      <c r="H3" s="66" t="s">
        <v>71</v>
      </c>
      <c r="I3" s="67"/>
      <c r="J3" s="68"/>
      <c r="K3" s="69" t="s">
        <v>73</v>
      </c>
      <c r="L3" s="70">
        <v>2.8690000000000002</v>
      </c>
      <c r="M3" s="71" t="s">
        <v>76</v>
      </c>
      <c r="N3" s="72">
        <v>91</v>
      </c>
      <c r="O3" s="73" t="s">
        <v>79</v>
      </c>
    </row>
    <row r="4" spans="1:15" ht="15.75" thickBot="1" x14ac:dyDescent="0.3">
      <c r="A4" s="51" t="s">
        <v>80</v>
      </c>
      <c r="B4" s="52">
        <v>1.7</v>
      </c>
      <c r="C4" s="61">
        <f t="shared" si="0"/>
        <v>143.11800385728063</v>
      </c>
      <c r="D4" s="62">
        <f>$N$2-(C3*$L$6*B4*$B$8)</f>
        <v>1776.6478342749524</v>
      </c>
      <c r="E4" s="74">
        <f t="shared" ref="E4:E7" si="1">$G$3-D4</f>
        <v>7023.3521657250476</v>
      </c>
      <c r="H4" s="1"/>
      <c r="I4" s="75"/>
      <c r="J4" s="76"/>
      <c r="K4" s="77" t="s">
        <v>81</v>
      </c>
      <c r="L4" s="70">
        <v>3.6949999999999998</v>
      </c>
      <c r="M4" s="71"/>
      <c r="N4" s="78"/>
      <c r="O4" s="73"/>
    </row>
    <row r="5" spans="1:15" ht="15.75" thickBot="1" x14ac:dyDescent="0.3">
      <c r="A5" s="51" t="s">
        <v>82</v>
      </c>
      <c r="B5" s="52">
        <v>1.41</v>
      </c>
      <c r="C5" s="61">
        <f t="shared" si="0"/>
        <v>172.55362167189861</v>
      </c>
      <c r="D5" s="62">
        <f>$N$2-(C4*$L$6*B5*$B$8)</f>
        <v>1518.2352941176468</v>
      </c>
      <c r="E5" s="74">
        <f t="shared" si="1"/>
        <v>7281.7647058823532</v>
      </c>
      <c r="F5" s="79" t="s">
        <v>83</v>
      </c>
      <c r="G5" s="80">
        <f>I1/(B7*G1*$L$6)</f>
        <v>3.4488295888661895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1.23</v>
      </c>
      <c r="C6" s="61">
        <f t="shared" si="0"/>
        <v>197.80537118485938</v>
      </c>
      <c r="D6" s="62">
        <f>$N$2-(C5*$L$6*B6*$B$8)</f>
        <v>1136.1702127659573</v>
      </c>
      <c r="E6" s="74">
        <f t="shared" si="1"/>
        <v>7663.8297872340427</v>
      </c>
      <c r="F6" s="84" t="s">
        <v>85</v>
      </c>
      <c r="G6" s="85">
        <f>N2/(B8*G2*$L$6)</f>
        <v>2.7033400728597448</v>
      </c>
      <c r="H6" s="78"/>
      <c r="I6" s="78"/>
      <c r="J6" s="81"/>
      <c r="K6" s="86" t="s">
        <v>86</v>
      </c>
      <c r="L6" s="87">
        <f>(N2*(1/(L3*L4)))/N3</f>
        <v>9.2257912426001063</v>
      </c>
      <c r="M6" s="88"/>
      <c r="N6" s="89"/>
      <c r="O6" s="90"/>
    </row>
    <row r="7" spans="1:15" ht="15.75" thickBot="1" x14ac:dyDescent="0.3">
      <c r="A7" s="51" t="s">
        <v>87</v>
      </c>
      <c r="B7" s="52">
        <v>1.1000000000000001</v>
      </c>
      <c r="C7" s="91">
        <f t="shared" si="0"/>
        <v>221.18236959761549</v>
      </c>
      <c r="D7" s="92">
        <f>$N$2-(C6*$L$6*B7*$B$8)</f>
        <v>940.65040650406354</v>
      </c>
      <c r="E7" s="93">
        <f t="shared" si="1"/>
        <v>7859.3495934959365</v>
      </c>
    </row>
    <row r="8" spans="1:15" ht="15.75" thickBot="1" x14ac:dyDescent="0.3">
      <c r="A8" s="94" t="s">
        <v>81</v>
      </c>
      <c r="B8" s="95">
        <v>3.9649999999999999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126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365</v>
      </c>
      <c r="F6" s="18" t="s">
        <v>2</v>
      </c>
      <c r="G6" s="19">
        <v>448.1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125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91.9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32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G4" sqref="G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7600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2.375</v>
      </c>
      <c r="C2" s="53">
        <f>((1/($B$7*B2))*$N$2)/$L$6</f>
        <v>95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22" t="s">
        <v>75</v>
      </c>
      <c r="L2" s="123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52">
        <v>1.665</v>
      </c>
      <c r="C3" s="61">
        <f>((1/($B$7*B3))*$N$2)/$L$6</f>
        <v>135.5105105105105</v>
      </c>
      <c r="D3" s="62">
        <f>$N$2-(C2*$L$6*B3*$B$7)</f>
        <v>2421.4736842105258</v>
      </c>
      <c r="E3" s="63">
        <f>$G$3-D3</f>
        <v>5078.5263157894742</v>
      </c>
      <c r="F3" s="64" t="s">
        <v>78</v>
      </c>
      <c r="G3" s="65">
        <v>7500</v>
      </c>
      <c r="H3" s="66" t="s">
        <v>71</v>
      </c>
      <c r="I3" s="67"/>
      <c r="J3" s="68"/>
      <c r="K3" s="69" t="s">
        <v>73</v>
      </c>
      <c r="L3" s="70">
        <v>2.375</v>
      </c>
      <c r="M3" s="71" t="s">
        <v>76</v>
      </c>
      <c r="N3" s="72">
        <v>95</v>
      </c>
      <c r="O3" s="73" t="s">
        <v>79</v>
      </c>
    </row>
    <row r="4" spans="1:15" ht="15.75" thickBot="1" x14ac:dyDescent="0.3">
      <c r="A4" s="51" t="s">
        <v>80</v>
      </c>
      <c r="B4" s="52">
        <v>1.29</v>
      </c>
      <c r="C4" s="61">
        <f>((1/($B$7*B4))*$N$2)/$L$6</f>
        <v>174.90310077519379</v>
      </c>
      <c r="D4" s="62">
        <f>$N$2-(C3*$L$6*B4*$B$7)</f>
        <v>1824.3243243243251</v>
      </c>
      <c r="E4" s="74">
        <f t="shared" ref="E4:E5" si="0">$G$3-D4</f>
        <v>5675.6756756756749</v>
      </c>
      <c r="H4" s="1"/>
      <c r="I4" s="75"/>
      <c r="J4" s="76"/>
      <c r="K4" s="77" t="s">
        <v>81</v>
      </c>
      <c r="L4" s="70">
        <v>4.24</v>
      </c>
      <c r="M4" s="71"/>
      <c r="N4" s="78"/>
      <c r="O4" s="73"/>
    </row>
    <row r="5" spans="1:15" ht="15.75" thickBot="1" x14ac:dyDescent="0.3">
      <c r="A5" s="51" t="s">
        <v>82</v>
      </c>
      <c r="B5" s="52">
        <v>1.08</v>
      </c>
      <c r="C5" s="61">
        <f>((1/($B$7*B5))*$N$2)/$L$6</f>
        <v>208.91203703703707</v>
      </c>
      <c r="D5" s="62">
        <f>$N$2-(C4*$L$6*B5*$B$7)</f>
        <v>1318.604651162791</v>
      </c>
      <c r="E5" s="74">
        <f t="shared" si="0"/>
        <v>6181.395348837209</v>
      </c>
      <c r="F5" s="79" t="s">
        <v>83</v>
      </c>
      <c r="G5" s="80">
        <f>I1/(B6*G1*$L$6)</f>
        <v>3.9957155042031585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0.93600000000000005</v>
      </c>
      <c r="C6" s="91">
        <f>((1/($B$7*B6))*$N$2)/$L$6</f>
        <v>241.05235042735038</v>
      </c>
      <c r="D6" s="92">
        <f>$N$2-(C5*$L$6*B6*$B$7)</f>
        <v>1079.9999999999991</v>
      </c>
      <c r="E6" s="93">
        <f>$G$3-D6</f>
        <v>6420.0000000000009</v>
      </c>
      <c r="F6" s="84" t="s">
        <v>85</v>
      </c>
      <c r="G6" s="85">
        <f>N2/(B7*G2*$L$6)</f>
        <v>2.5069444444444442</v>
      </c>
      <c r="H6" s="78"/>
      <c r="I6" s="78"/>
      <c r="J6" s="81"/>
      <c r="K6" s="86" t="s">
        <v>86</v>
      </c>
      <c r="L6" s="87">
        <f>(N2*(1/(L3*L4)))/N3</f>
        <v>8.467046464224115</v>
      </c>
      <c r="M6" s="88"/>
      <c r="N6" s="89"/>
      <c r="O6" s="90"/>
    </row>
    <row r="7" spans="1:15" ht="15.75" thickBot="1" x14ac:dyDescent="0.3">
      <c r="A7" s="94" t="s">
        <v>81</v>
      </c>
      <c r="B7" s="95">
        <v>4.24</v>
      </c>
    </row>
    <row r="8" spans="1:15" x14ac:dyDescent="0.25">
      <c r="C8" s="9"/>
    </row>
    <row r="9" spans="1:15" x14ac:dyDescent="0.25">
      <c r="A9" s="124" t="s">
        <v>88</v>
      </c>
      <c r="B9" t="s">
        <v>90</v>
      </c>
      <c r="C9" s="9"/>
    </row>
    <row r="10" spans="1:15" x14ac:dyDescent="0.25">
      <c r="B10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" workbookViewId="0">
      <selection activeCell="G30" sqref="G30:G3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100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589</v>
      </c>
    </row>
    <row r="7" spans="1:12" x14ac:dyDescent="0.25">
      <c r="D7" s="20" t="s">
        <v>3</v>
      </c>
      <c r="E7" s="21">
        <v>1400</v>
      </c>
    </row>
    <row r="8" spans="1:12" ht="15.75" thickBot="1" x14ac:dyDescent="0.3">
      <c r="D8" s="22" t="s">
        <v>4</v>
      </c>
      <c r="E8" s="23">
        <v>518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27" t="s">
        <v>97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91.7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43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F28" sqref="F28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17" t="s">
        <v>65</v>
      </c>
      <c r="B1" s="128"/>
      <c r="C1" s="45" t="s">
        <v>66</v>
      </c>
      <c r="D1" s="45" t="s">
        <v>67</v>
      </c>
      <c r="E1" s="45" t="s">
        <v>68</v>
      </c>
      <c r="F1" s="129" t="s">
        <v>69</v>
      </c>
      <c r="G1" s="48">
        <v>240</v>
      </c>
      <c r="H1" s="49" t="s">
        <v>70</v>
      </c>
      <c r="I1" s="48">
        <v>7700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130">
        <v>2.7440000000000002</v>
      </c>
      <c r="C2" s="53">
        <f t="shared" ref="C2:C9" si="0">((1/($B$9*B2))*$N$2)/$L$6</f>
        <v>90</v>
      </c>
      <c r="D2" s="54"/>
      <c r="E2" s="54"/>
      <c r="F2" s="1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22" t="s">
        <v>75</v>
      </c>
      <c r="L2" s="123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130">
        <v>2.0830000000000002</v>
      </c>
      <c r="C3" s="61">
        <f t="shared" si="0"/>
        <v>118.55976956313012</v>
      </c>
      <c r="D3" s="62">
        <f t="shared" ref="D3:D8" si="1">$N$2-(C2*$L$6*B3*$B$9)</f>
        <v>1951.2026239067063</v>
      </c>
      <c r="E3" s="74">
        <f>$G$3-D3</f>
        <v>6048.7973760932937</v>
      </c>
      <c r="F3" s="131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2.7440000000000002</v>
      </c>
      <c r="M3" s="71" t="s">
        <v>76</v>
      </c>
      <c r="N3" s="72">
        <v>90</v>
      </c>
      <c r="O3" s="73" t="s">
        <v>79</v>
      </c>
    </row>
    <row r="4" spans="1:15" ht="15.75" thickBot="1" x14ac:dyDescent="0.3">
      <c r="A4" s="51" t="s">
        <v>80</v>
      </c>
      <c r="B4" s="130">
        <v>1.6950000000000001</v>
      </c>
      <c r="C4" s="61">
        <f t="shared" si="0"/>
        <v>145.6991150442478</v>
      </c>
      <c r="D4" s="62">
        <f t="shared" si="1"/>
        <v>1508.7854056649066</v>
      </c>
      <c r="E4" s="74">
        <f t="shared" ref="E4:E8" si="2">$G$3-D4</f>
        <v>6491.2145943350934</v>
      </c>
      <c r="H4" s="1"/>
      <c r="I4" s="75"/>
      <c r="J4" s="76"/>
      <c r="K4" s="77" t="s">
        <v>81</v>
      </c>
      <c r="L4" s="70">
        <v>4.12</v>
      </c>
      <c r="M4" s="71"/>
      <c r="N4" s="78"/>
      <c r="O4" s="73"/>
    </row>
    <row r="5" spans="1:15" ht="15.75" thickBot="1" x14ac:dyDescent="0.3">
      <c r="A5" s="51" t="s">
        <v>82</v>
      </c>
      <c r="B5" s="130">
        <v>1.415</v>
      </c>
      <c r="C5" s="61">
        <f t="shared" si="0"/>
        <v>174.53003533568906</v>
      </c>
      <c r="D5" s="62">
        <f t="shared" si="1"/>
        <v>1338.0530973451332</v>
      </c>
      <c r="E5" s="74">
        <f t="shared" si="2"/>
        <v>6661.9469026548668</v>
      </c>
      <c r="F5" s="79" t="s">
        <v>83</v>
      </c>
      <c r="G5" s="80">
        <f>I1/(B8*G1*$L$6)</f>
        <v>4.1849667320487685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130">
        <v>1.22</v>
      </c>
      <c r="C6" s="61">
        <f t="shared" si="0"/>
        <v>202.4262295081968</v>
      </c>
      <c r="D6" s="62">
        <f t="shared" si="1"/>
        <v>1116.2544169611319</v>
      </c>
      <c r="E6" s="74">
        <f t="shared" si="2"/>
        <v>6883.7455830388681</v>
      </c>
      <c r="F6" s="84" t="s">
        <v>85</v>
      </c>
      <c r="G6" s="85">
        <f>N2/(B9*G2*$L$6)</f>
        <v>2.7440000000000007</v>
      </c>
      <c r="H6" s="78"/>
      <c r="I6" s="78"/>
      <c r="J6" s="81"/>
      <c r="K6" s="86" t="s">
        <v>86</v>
      </c>
      <c r="L6" s="87">
        <f>(N2*(1/(L3*L4)))/N3</f>
        <v>7.9608819949616443</v>
      </c>
      <c r="M6" s="88"/>
      <c r="N6" s="89"/>
      <c r="O6" s="90"/>
    </row>
    <row r="7" spans="1:15" x14ac:dyDescent="0.25">
      <c r="A7" s="51" t="s">
        <v>87</v>
      </c>
      <c r="B7" s="130">
        <v>1.07</v>
      </c>
      <c r="C7" s="132">
        <f t="shared" si="0"/>
        <v>230.80373831775705</v>
      </c>
      <c r="D7" s="62">
        <f t="shared" si="1"/>
        <v>995.90163934426164</v>
      </c>
      <c r="E7" s="74">
        <f t="shared" si="2"/>
        <v>7004.0983606557384</v>
      </c>
    </row>
    <row r="8" spans="1:15" ht="15.75" thickBot="1" x14ac:dyDescent="0.3">
      <c r="A8" s="133" t="s">
        <v>101</v>
      </c>
      <c r="B8" s="130">
        <v>0.96299999999999997</v>
      </c>
      <c r="C8" s="134">
        <f t="shared" si="0"/>
        <v>256.44859813084122</v>
      </c>
      <c r="D8" s="92">
        <f t="shared" si="1"/>
        <v>810.00000000000091</v>
      </c>
      <c r="E8" s="93">
        <f t="shared" si="2"/>
        <v>7189.9999999999991</v>
      </c>
    </row>
    <row r="9" spans="1:15" ht="15.75" thickBot="1" x14ac:dyDescent="0.3">
      <c r="A9" s="94" t="s">
        <v>81</v>
      </c>
      <c r="B9" s="95">
        <v>4.12</v>
      </c>
      <c r="C9" s="9"/>
    </row>
    <row r="11" spans="1:15" x14ac:dyDescent="0.25">
      <c r="A11" s="124" t="s">
        <v>88</v>
      </c>
      <c r="B11" t="s">
        <v>90</v>
      </c>
    </row>
    <row r="12" spans="1:15" x14ac:dyDescent="0.25">
      <c r="B12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46" sqref="B4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113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426</v>
      </c>
      <c r="F6" s="18" t="s">
        <v>2</v>
      </c>
      <c r="G6" s="19">
        <v>615.70000000000005</v>
      </c>
    </row>
    <row r="7" spans="1:12" x14ac:dyDescent="0.25">
      <c r="D7" s="20" t="s">
        <v>3</v>
      </c>
      <c r="E7" s="21">
        <v>1450</v>
      </c>
    </row>
    <row r="8" spans="1:12" ht="15.75" thickBot="1" x14ac:dyDescent="0.3">
      <c r="D8" s="22" t="s">
        <v>4</v>
      </c>
      <c r="E8" s="23">
        <v>515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88.2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34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G4" sqref="G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6500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2.6880000000000002</v>
      </c>
      <c r="C2" s="53">
        <f t="shared" ref="C2:C7" si="0">((1/($B$8*B2))*$N$2)/$L$6</f>
        <v>103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7000</v>
      </c>
      <c r="J2" s="3" t="s">
        <v>71</v>
      </c>
      <c r="K2" s="122" t="s">
        <v>75</v>
      </c>
      <c r="L2" s="123"/>
      <c r="M2" s="58" t="s">
        <v>76</v>
      </c>
      <c r="N2" s="59">
        <v>7000</v>
      </c>
      <c r="O2" s="60" t="s">
        <v>71</v>
      </c>
    </row>
    <row r="3" spans="1:15" ht="15.75" thickBot="1" x14ac:dyDescent="0.3">
      <c r="A3" s="51" t="s">
        <v>77</v>
      </c>
      <c r="B3" s="52">
        <v>1.9710000000000001</v>
      </c>
      <c r="C3" s="61">
        <f t="shared" si="0"/>
        <v>140.46879756468797</v>
      </c>
      <c r="D3" s="62">
        <f>$N$2-(C2*$L$6*B3*$B$8)</f>
        <v>1867.1875000000009</v>
      </c>
      <c r="E3" s="63">
        <f>$G$3-D3</f>
        <v>4632.8124999999991</v>
      </c>
      <c r="F3" s="64" t="s">
        <v>78</v>
      </c>
      <c r="G3" s="65">
        <v>6500</v>
      </c>
      <c r="H3" s="66" t="s">
        <v>71</v>
      </c>
      <c r="I3" s="67"/>
      <c r="J3" s="68"/>
      <c r="K3" s="69" t="s">
        <v>73</v>
      </c>
      <c r="L3" s="70">
        <v>2.6880000000000002</v>
      </c>
      <c r="M3" s="71" t="s">
        <v>76</v>
      </c>
      <c r="N3" s="72">
        <v>103</v>
      </c>
      <c r="O3" s="73" t="s">
        <v>79</v>
      </c>
    </row>
    <row r="4" spans="1:15" ht="15.75" thickBot="1" x14ac:dyDescent="0.3">
      <c r="A4" s="51" t="s">
        <v>80</v>
      </c>
      <c r="B4" s="52">
        <v>1.55</v>
      </c>
      <c r="C4" s="61">
        <f t="shared" si="0"/>
        <v>178.621935483871</v>
      </c>
      <c r="D4" s="62">
        <f>$N$2-(C3*$L$6*B4*$B$8)</f>
        <v>1495.1801116184688</v>
      </c>
      <c r="E4" s="74">
        <f t="shared" ref="E4:E7" si="1">$G$3-D4</f>
        <v>5004.8198883815312</v>
      </c>
      <c r="H4" s="1"/>
      <c r="I4" s="75"/>
      <c r="J4" s="76"/>
      <c r="K4" s="77" t="s">
        <v>81</v>
      </c>
      <c r="L4" s="70">
        <v>3.43</v>
      </c>
      <c r="M4" s="71"/>
      <c r="N4" s="78"/>
      <c r="O4" s="73"/>
    </row>
    <row r="5" spans="1:15" ht="15.75" thickBot="1" x14ac:dyDescent="0.3">
      <c r="A5" s="51" t="s">
        <v>82</v>
      </c>
      <c r="B5" s="52">
        <v>1.3</v>
      </c>
      <c r="C5" s="61">
        <f t="shared" si="0"/>
        <v>212.97230769230768</v>
      </c>
      <c r="D5" s="62">
        <f>$N$2-(C4*$L$6*B5*$B$8)</f>
        <v>1129.0322580645161</v>
      </c>
      <c r="E5" s="74">
        <f t="shared" si="1"/>
        <v>5370.9677419354839</v>
      </c>
      <c r="F5" s="79" t="s">
        <v>83</v>
      </c>
      <c r="G5" s="80">
        <f>I1/(B7*G1*$L$6)</f>
        <v>3.6742160000000004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1.1299999999999999</v>
      </c>
      <c r="C6" s="61">
        <f t="shared" si="0"/>
        <v>245.01238938053103</v>
      </c>
      <c r="D6" s="62">
        <f>$N$2-(C5*$L$6*B6*$B$8)</f>
        <v>915.38461538461706</v>
      </c>
      <c r="E6" s="74">
        <f t="shared" si="1"/>
        <v>5584.6153846153829</v>
      </c>
      <c r="F6" s="84" t="s">
        <v>85</v>
      </c>
      <c r="G6" s="85">
        <f>N2/(B8*G2*$L$6)</f>
        <v>3.0762666666666676</v>
      </c>
      <c r="H6" s="78"/>
      <c r="I6" s="78"/>
      <c r="J6" s="81"/>
      <c r="K6" s="86" t="s">
        <v>86</v>
      </c>
      <c r="L6" s="87">
        <f>(N2*(1/(L3*L4)))/N3</f>
        <v>7.3711870323718935</v>
      </c>
      <c r="M6" s="88"/>
      <c r="N6" s="89"/>
      <c r="O6" s="90"/>
    </row>
    <row r="7" spans="1:15" ht="15.75" thickBot="1" x14ac:dyDescent="0.3">
      <c r="A7" s="51" t="s">
        <v>87</v>
      </c>
      <c r="B7" s="52">
        <v>1</v>
      </c>
      <c r="C7" s="91">
        <f t="shared" si="0"/>
        <v>276.86400000000003</v>
      </c>
      <c r="D7" s="92">
        <f>$N$2-(C6*$L$6*B7*$B$8)</f>
        <v>805.30973451327372</v>
      </c>
      <c r="E7" s="93">
        <f t="shared" si="1"/>
        <v>5694.6902654867263</v>
      </c>
    </row>
    <row r="8" spans="1:15" ht="15.75" thickBot="1" x14ac:dyDescent="0.3">
      <c r="A8" s="94" t="s">
        <v>81</v>
      </c>
      <c r="B8" s="95">
        <v>3.43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30" sqref="G30:G3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92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390</v>
      </c>
      <c r="F6" s="18" t="s">
        <v>2</v>
      </c>
      <c r="G6" s="19">
        <v>632.5</v>
      </c>
    </row>
    <row r="7" spans="1:12" x14ac:dyDescent="0.25">
      <c r="D7" s="20" t="s">
        <v>3</v>
      </c>
      <c r="E7" s="21">
        <v>1406</v>
      </c>
    </row>
    <row r="8" spans="1:12" ht="15.75" thickBot="1" x14ac:dyDescent="0.3">
      <c r="D8" s="22" t="s">
        <v>4</v>
      </c>
      <c r="E8" s="23">
        <v>510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93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69.3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7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0</v>
      </c>
    </row>
  </sheetData>
  <mergeCells count="15">
    <mergeCell ref="A41:B41"/>
    <mergeCell ref="D34:M34"/>
    <mergeCell ref="E23:G23"/>
    <mergeCell ref="J23:L23"/>
    <mergeCell ref="A29:B29"/>
    <mergeCell ref="E29:G29"/>
    <mergeCell ref="J29:L29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10" sqref="A10:B11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17" t="s">
        <v>65</v>
      </c>
      <c r="B1" s="118"/>
      <c r="C1" s="45" t="s">
        <v>66</v>
      </c>
      <c r="D1" s="45" t="s">
        <v>67</v>
      </c>
      <c r="E1" s="46" t="s">
        <v>68</v>
      </c>
      <c r="F1" s="47" t="s">
        <v>69</v>
      </c>
      <c r="G1" s="48">
        <v>240</v>
      </c>
      <c r="H1" s="49" t="s">
        <v>70</v>
      </c>
      <c r="I1" s="48">
        <v>7200</v>
      </c>
      <c r="J1" s="50" t="s">
        <v>71</v>
      </c>
      <c r="K1" s="119" t="s">
        <v>72</v>
      </c>
      <c r="L1" s="120"/>
      <c r="M1" s="120"/>
      <c r="N1" s="120"/>
      <c r="O1" s="121"/>
    </row>
    <row r="2" spans="1:15" x14ac:dyDescent="0.25">
      <c r="A2" s="51" t="s">
        <v>73</v>
      </c>
      <c r="B2" s="52">
        <v>2.5840000000000001</v>
      </c>
      <c r="C2" s="53">
        <f t="shared" ref="C2:C7" si="0">((1/($B$8*B2))*$N$2)/$L$6</f>
        <v>93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7700</v>
      </c>
      <c r="J2" s="3" t="s">
        <v>71</v>
      </c>
      <c r="K2" s="122" t="s">
        <v>75</v>
      </c>
      <c r="L2" s="123"/>
      <c r="M2" s="58" t="s">
        <v>76</v>
      </c>
      <c r="N2" s="59">
        <v>7700</v>
      </c>
      <c r="O2" s="60" t="s">
        <v>71</v>
      </c>
    </row>
    <row r="3" spans="1:15" ht="15.75" thickBot="1" x14ac:dyDescent="0.3">
      <c r="A3" s="51" t="s">
        <v>77</v>
      </c>
      <c r="B3" s="52">
        <v>1.875</v>
      </c>
      <c r="C3" s="61">
        <f t="shared" si="0"/>
        <v>128.16640000000001</v>
      </c>
      <c r="D3" s="62">
        <f>$N$2-(C2*$L$6*B3*$B$8)</f>
        <v>2112.7321981424147</v>
      </c>
      <c r="E3" s="63">
        <f>$G$3-D3</f>
        <v>5487.2678018575853</v>
      </c>
      <c r="F3" s="64" t="s">
        <v>78</v>
      </c>
      <c r="G3" s="65">
        <v>7600</v>
      </c>
      <c r="H3" s="66" t="s">
        <v>71</v>
      </c>
      <c r="I3" s="67"/>
      <c r="J3" s="68"/>
      <c r="K3" s="69" t="s">
        <v>73</v>
      </c>
      <c r="L3" s="70">
        <v>2.5840000000000001</v>
      </c>
      <c r="M3" s="71" t="s">
        <v>76</v>
      </c>
      <c r="N3" s="72">
        <v>93</v>
      </c>
      <c r="O3" s="73" t="s">
        <v>79</v>
      </c>
    </row>
    <row r="4" spans="1:15" ht="15.75" thickBot="1" x14ac:dyDescent="0.3">
      <c r="A4" s="51" t="s">
        <v>80</v>
      </c>
      <c r="B4" s="52">
        <v>1.45</v>
      </c>
      <c r="C4" s="61">
        <f t="shared" si="0"/>
        <v>165.73241379310346</v>
      </c>
      <c r="D4" s="62">
        <f>$N$2-(C3*$L$6*B4*$B$8)</f>
        <v>1745.3333333333339</v>
      </c>
      <c r="E4" s="74">
        <f t="shared" ref="E4:E7" si="1">$G$3-D4</f>
        <v>5854.6666666666661</v>
      </c>
      <c r="H4" s="1"/>
      <c r="I4" s="75"/>
      <c r="J4" s="76"/>
      <c r="K4" s="77" t="s">
        <v>81</v>
      </c>
      <c r="L4" s="70">
        <v>4.05</v>
      </c>
      <c r="M4" s="71"/>
      <c r="N4" s="78"/>
      <c r="O4" s="73"/>
    </row>
    <row r="5" spans="1:15" ht="15.75" thickBot="1" x14ac:dyDescent="0.3">
      <c r="A5" s="51" t="s">
        <v>82</v>
      </c>
      <c r="B5" s="52">
        <v>1.21</v>
      </c>
      <c r="C5" s="61">
        <f t="shared" si="0"/>
        <v>198.60495867768597</v>
      </c>
      <c r="D5" s="62">
        <f>$N$2-(C4*$L$6*B5*$B$8)</f>
        <v>1274.4827586206893</v>
      </c>
      <c r="E5" s="74">
        <f t="shared" si="1"/>
        <v>6325.5172413793107</v>
      </c>
      <c r="F5" s="79" t="s">
        <v>83</v>
      </c>
      <c r="G5" s="80">
        <f>I1/(B7*G1*$L$6)</f>
        <v>4.1171944667710134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1.0449999999999999</v>
      </c>
      <c r="C6" s="61">
        <f t="shared" si="0"/>
        <v>229.96363636363637</v>
      </c>
      <c r="D6" s="62">
        <f>$N$2-(C5*$L$6*B6*$B$8)</f>
        <v>1050</v>
      </c>
      <c r="E6" s="74">
        <f t="shared" si="1"/>
        <v>6550</v>
      </c>
      <c r="F6" s="84" t="s">
        <v>85</v>
      </c>
      <c r="G6" s="85">
        <f>N2/(B8*G2*$L$6)</f>
        <v>2.6701333333333337</v>
      </c>
      <c r="H6" s="78"/>
      <c r="I6" s="78"/>
      <c r="J6" s="81"/>
      <c r="K6" s="86" t="s">
        <v>86</v>
      </c>
      <c r="L6" s="87">
        <f>(N2*(1/(L3*L4)))/N3</f>
        <v>7.9115257161574721</v>
      </c>
      <c r="M6" s="88"/>
      <c r="N6" s="89"/>
      <c r="O6" s="90"/>
    </row>
    <row r="7" spans="1:15" ht="15.75" thickBot="1" x14ac:dyDescent="0.3">
      <c r="A7" s="51" t="s">
        <v>87</v>
      </c>
      <c r="B7" s="52">
        <v>0.92100000000000004</v>
      </c>
      <c r="C7" s="91">
        <f t="shared" si="0"/>
        <v>260.92508143322482</v>
      </c>
      <c r="D7" s="92">
        <f>$N$2-(C6*$L$6*B7*$B$8)</f>
        <v>913.68421052631584</v>
      </c>
      <c r="E7" s="93">
        <f t="shared" si="1"/>
        <v>6686.3157894736842</v>
      </c>
    </row>
    <row r="8" spans="1:15" ht="15.75" thickBot="1" x14ac:dyDescent="0.3">
      <c r="A8" s="94" t="s">
        <v>81</v>
      </c>
      <c r="B8" s="95">
        <v>4.05</v>
      </c>
      <c r="C8" s="9"/>
    </row>
    <row r="9" spans="1:15" x14ac:dyDescent="0.25">
      <c r="C9" s="9"/>
    </row>
    <row r="10" spans="1:15" x14ac:dyDescent="0.25">
      <c r="A10" s="124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15" sqref="B15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25" t="s">
        <v>114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5.75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15.75" thickBot="1" x14ac:dyDescent="0.3">
      <c r="C4" s="24"/>
      <c r="D4" s="25" t="s">
        <v>0</v>
      </c>
      <c r="E4" s="107" t="s">
        <v>115</v>
      </c>
      <c r="F4" s="107"/>
      <c r="G4" s="108"/>
    </row>
    <row r="5" spans="1:12" ht="15.75" thickBot="1" x14ac:dyDescent="0.3"/>
    <row r="6" spans="1:12" ht="15.75" thickBot="1" x14ac:dyDescent="0.3">
      <c r="D6" s="16" t="s">
        <v>1</v>
      </c>
      <c r="E6" s="17">
        <v>450</v>
      </c>
      <c r="F6" s="18" t="s">
        <v>2</v>
      </c>
      <c r="G6" s="19">
        <v>556.79999999999995</v>
      </c>
    </row>
    <row r="7" spans="1:12" x14ac:dyDescent="0.25">
      <c r="D7" s="20" t="s">
        <v>3</v>
      </c>
      <c r="E7" s="21">
        <v>1385</v>
      </c>
    </row>
    <row r="8" spans="1:12" ht="15.75" thickBot="1" x14ac:dyDescent="0.3">
      <c r="D8" s="22" t="s">
        <v>4</v>
      </c>
      <c r="E8" s="23">
        <v>517</v>
      </c>
    </row>
    <row r="9" spans="1:12" ht="15.75" thickBot="1" x14ac:dyDescent="0.3"/>
    <row r="10" spans="1:12" ht="24" thickBot="1" x14ac:dyDescent="0.4">
      <c r="A10" s="115" t="s">
        <v>45</v>
      </c>
      <c r="B10" s="116"/>
      <c r="E10" s="97" t="s">
        <v>63</v>
      </c>
      <c r="F10" s="97"/>
      <c r="G10" s="97"/>
      <c r="J10" s="97" t="s">
        <v>64</v>
      </c>
      <c r="K10" s="97"/>
      <c r="L10" s="97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09" t="s">
        <v>26</v>
      </c>
      <c r="B12" s="110"/>
      <c r="E12" s="98" t="s">
        <v>46</v>
      </c>
      <c r="F12" s="99"/>
      <c r="G12" s="100"/>
      <c r="J12" s="98" t="s">
        <v>46</v>
      </c>
      <c r="K12" s="99"/>
      <c r="L12" s="100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01" t="s">
        <v>62</v>
      </c>
      <c r="F23" s="102"/>
      <c r="G23" s="103"/>
      <c r="J23" s="101" t="s">
        <v>62</v>
      </c>
      <c r="K23" s="102"/>
      <c r="L23" s="10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11" t="s">
        <v>27</v>
      </c>
      <c r="B29" s="112"/>
      <c r="E29" s="104" t="s">
        <v>29</v>
      </c>
      <c r="F29" s="105"/>
      <c r="G29" s="106"/>
      <c r="J29" s="104" t="s">
        <v>29</v>
      </c>
      <c r="K29" s="105"/>
      <c r="L29" s="106"/>
    </row>
    <row r="30" spans="1:12" x14ac:dyDescent="0.25">
      <c r="A30" s="5" t="s">
        <v>25</v>
      </c>
      <c r="B30" s="14">
        <v>89.8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96" t="s">
        <v>102</v>
      </c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126" t="s">
        <v>37</v>
      </c>
    </row>
    <row r="40" spans="1:13" ht="15.75" thickBot="1" x14ac:dyDescent="0.3"/>
    <row r="41" spans="1:13" ht="15.75" thickBot="1" x14ac:dyDescent="0.3">
      <c r="A41" s="113" t="s">
        <v>29</v>
      </c>
      <c r="B41" s="114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1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:L3"/>
    <mergeCell ref="E4:G4"/>
    <mergeCell ref="A10:B10"/>
    <mergeCell ref="E10:G10"/>
    <mergeCell ref="J10:L10"/>
    <mergeCell ref="A12:B12"/>
    <mergeCell ref="E12:G12"/>
    <mergeCell ref="J12:L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Aston Martin</vt:lpstr>
      <vt:lpstr>BV6 Aston Martin</vt:lpstr>
      <vt:lpstr>BMW</vt:lpstr>
      <vt:lpstr>BV7 BMW</vt:lpstr>
      <vt:lpstr>Camaro</vt:lpstr>
      <vt:lpstr>BV6 Camaro</vt:lpstr>
      <vt:lpstr>Corvette</vt:lpstr>
      <vt:lpstr>BV6 Corvette</vt:lpstr>
      <vt:lpstr>Ford</vt:lpstr>
      <vt:lpstr>BV6 Ford</vt:lpstr>
      <vt:lpstr>Honda</vt:lpstr>
      <vt:lpstr>BV6 Honda</vt:lpstr>
      <vt:lpstr>Lotus</vt:lpstr>
      <vt:lpstr>BV6 Lotus</vt:lpstr>
      <vt:lpstr>Maserati</vt:lpstr>
      <vt:lpstr>BV6 Maserati</vt:lpstr>
      <vt:lpstr>Mazda</vt:lpstr>
      <vt:lpstr>BV6 Mazda</vt:lpstr>
      <vt:lpstr>Nissan</vt:lpstr>
      <vt:lpstr>BV6 Nissan</vt:lpstr>
      <vt:lpstr>Toyota</vt:lpstr>
      <vt:lpstr>BV6 Toyota</vt:lpstr>
      <vt:lpstr>TVR</vt:lpstr>
      <vt:lpstr>BV5 TVR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GT-Alex</dc:creator>
  <cp:lastModifiedBy>GT-Alex</cp:lastModifiedBy>
  <dcterms:created xsi:type="dcterms:W3CDTF">2016-12-11T14:49:56Z</dcterms:created>
  <dcterms:modified xsi:type="dcterms:W3CDTF">2016-12-11T20:12:30Z</dcterms:modified>
</cp:coreProperties>
</file>