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T-Alex\Documents\"/>
    </mc:Choice>
  </mc:AlternateContent>
  <bookViews>
    <workbookView xWindow="0" yWindow="0" windowWidth="28800" windowHeight="12435" tabRatio="947"/>
  </bookViews>
  <sheets>
    <sheet name="Temps" sheetId="27" r:id="rId1"/>
    <sheet name="Aston Martin" sheetId="19" r:id="rId2"/>
    <sheet name="BV6 Aston Martin" sheetId="20" r:id="rId3"/>
    <sheet name="BMW" sheetId="6" r:id="rId4"/>
    <sheet name="BV7 BMW" sheetId="7" r:id="rId5"/>
    <sheet name="Camaro" sheetId="15" r:id="rId6"/>
    <sheet name="BV6 Camaro" sheetId="16" r:id="rId7"/>
    <sheet name="Corvette" sheetId="4" r:id="rId8"/>
    <sheet name="BV6 Corvette" sheetId="5" r:id="rId9"/>
    <sheet name="Ford" sheetId="17" r:id="rId10"/>
    <sheet name="BV6 Ford" sheetId="18" r:id="rId11"/>
    <sheet name="Honda" sheetId="12" r:id="rId12"/>
    <sheet name="BV6 Honda" sheetId="13" r:id="rId13"/>
    <sheet name="Lotus" sheetId="23" r:id="rId14"/>
    <sheet name="BV6 Lotus" sheetId="24" r:id="rId15"/>
    <sheet name="Maserati" sheetId="1" r:id="rId16"/>
    <sheet name="BV6 Maserati" sheetId="2" r:id="rId17"/>
    <sheet name="Mazda" sheetId="10" r:id="rId18"/>
    <sheet name="BV6 Mazda" sheetId="11" r:id="rId19"/>
    <sheet name="Nissan" sheetId="21" r:id="rId20"/>
    <sheet name="BV6 Nissan" sheetId="22" r:id="rId21"/>
    <sheet name="Toyota" sheetId="8" r:id="rId22"/>
    <sheet name="BV6 Toyota" sheetId="9" r:id="rId23"/>
    <sheet name="TVR" sheetId="25" r:id="rId24"/>
    <sheet name="BV5 TVR" sheetId="26" r:id="rId2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26" l="1"/>
  <c r="G6" i="26" s="1"/>
  <c r="I2" i="26"/>
  <c r="L6" i="24"/>
  <c r="G5" i="24" s="1"/>
  <c r="I2" i="24"/>
  <c r="L6" i="22"/>
  <c r="C3" i="22" s="1"/>
  <c r="D4" i="22" s="1"/>
  <c r="E4" i="22" s="1"/>
  <c r="I2" i="22"/>
  <c r="L6" i="20"/>
  <c r="C7" i="20" s="1"/>
  <c r="I2" i="20"/>
  <c r="L6" i="18"/>
  <c r="C7" i="18" s="1"/>
  <c r="I2" i="18"/>
  <c r="L6" i="16"/>
  <c r="C7" i="16" s="1"/>
  <c r="I2" i="16"/>
  <c r="L6" i="13"/>
  <c r="C7" i="13" s="1"/>
  <c r="I2" i="13"/>
  <c r="L6" i="11"/>
  <c r="C7" i="11" s="1"/>
  <c r="I2" i="11"/>
  <c r="L6" i="9"/>
  <c r="C7" i="9" s="1"/>
  <c r="I2" i="9"/>
  <c r="L6" i="7"/>
  <c r="C8" i="7" s="1"/>
  <c r="I2" i="7"/>
  <c r="L6" i="5"/>
  <c r="C7" i="5" s="1"/>
  <c r="G5" i="5"/>
  <c r="I2" i="5"/>
  <c r="C2" i="26" l="1"/>
  <c r="D3" i="26" s="1"/>
  <c r="E3" i="26" s="1"/>
  <c r="C4" i="26"/>
  <c r="D5" i="26" s="1"/>
  <c r="E5" i="26" s="1"/>
  <c r="C3" i="26"/>
  <c r="D4" i="26" s="1"/>
  <c r="E4" i="26" s="1"/>
  <c r="C5" i="26"/>
  <c r="D6" i="26" s="1"/>
  <c r="E6" i="26" s="1"/>
  <c r="C6" i="26"/>
  <c r="G5" i="26"/>
  <c r="C3" i="24"/>
  <c r="D4" i="24" s="1"/>
  <c r="E4" i="24" s="1"/>
  <c r="C2" i="24"/>
  <c r="D3" i="24" s="1"/>
  <c r="E3" i="24" s="1"/>
  <c r="C5" i="24"/>
  <c r="D6" i="24" s="1"/>
  <c r="E6" i="24" s="1"/>
  <c r="C6" i="24"/>
  <c r="D7" i="24" s="1"/>
  <c r="E7" i="24" s="1"/>
  <c r="G6" i="24"/>
  <c r="C4" i="24"/>
  <c r="D5" i="24" s="1"/>
  <c r="E5" i="24" s="1"/>
  <c r="C7" i="24"/>
  <c r="C2" i="22"/>
  <c r="D3" i="22" s="1"/>
  <c r="E3" i="22" s="1"/>
  <c r="G5" i="22"/>
  <c r="C5" i="22"/>
  <c r="D6" i="22" s="1"/>
  <c r="E6" i="22" s="1"/>
  <c r="C6" i="22"/>
  <c r="D7" i="22" s="1"/>
  <c r="E7" i="22" s="1"/>
  <c r="G6" i="22"/>
  <c r="C4" i="22"/>
  <c r="D5" i="22" s="1"/>
  <c r="E5" i="22" s="1"/>
  <c r="C7" i="22"/>
  <c r="C3" i="20"/>
  <c r="D4" i="20" s="1"/>
  <c r="E4" i="20" s="1"/>
  <c r="C6" i="20"/>
  <c r="D7" i="20" s="1"/>
  <c r="E7" i="20" s="1"/>
  <c r="C5" i="20"/>
  <c r="D6" i="20" s="1"/>
  <c r="E6" i="20" s="1"/>
  <c r="C2" i="20"/>
  <c r="D3" i="20" s="1"/>
  <c r="E3" i="20" s="1"/>
  <c r="G5" i="20"/>
  <c r="G6" i="20"/>
  <c r="C4" i="20"/>
  <c r="D5" i="20" s="1"/>
  <c r="E5" i="20" s="1"/>
  <c r="C2" i="18"/>
  <c r="D3" i="18" s="1"/>
  <c r="E3" i="18" s="1"/>
  <c r="C5" i="18"/>
  <c r="D6" i="18" s="1"/>
  <c r="E6" i="18" s="1"/>
  <c r="C3" i="18"/>
  <c r="D4" i="18" s="1"/>
  <c r="E4" i="18" s="1"/>
  <c r="C6" i="18"/>
  <c r="D7" i="18" s="1"/>
  <c r="E7" i="18" s="1"/>
  <c r="C4" i="18"/>
  <c r="D5" i="18" s="1"/>
  <c r="E5" i="18" s="1"/>
  <c r="G6" i="18"/>
  <c r="G5" i="18"/>
  <c r="C4" i="16"/>
  <c r="D5" i="16" s="1"/>
  <c r="E5" i="16" s="1"/>
  <c r="G6" i="16"/>
  <c r="C5" i="16"/>
  <c r="D6" i="16" s="1"/>
  <c r="E6" i="16" s="1"/>
  <c r="C2" i="16"/>
  <c r="D3" i="16" s="1"/>
  <c r="E3" i="16" s="1"/>
  <c r="G5" i="16"/>
  <c r="C3" i="16"/>
  <c r="D4" i="16" s="1"/>
  <c r="E4" i="16" s="1"/>
  <c r="C6" i="16"/>
  <c r="D7" i="16" s="1"/>
  <c r="E7" i="16" s="1"/>
  <c r="C5" i="13"/>
  <c r="D6" i="13" s="1"/>
  <c r="E6" i="13" s="1"/>
  <c r="C3" i="13"/>
  <c r="D4" i="13" s="1"/>
  <c r="E4" i="13" s="1"/>
  <c r="G5" i="13"/>
  <c r="C6" i="13"/>
  <c r="D7" i="13" s="1"/>
  <c r="E7" i="13" s="1"/>
  <c r="C2" i="13"/>
  <c r="D3" i="13" s="1"/>
  <c r="E3" i="13" s="1"/>
  <c r="C4" i="13"/>
  <c r="D5" i="13" s="1"/>
  <c r="E5" i="13" s="1"/>
  <c r="G6" i="13"/>
  <c r="C2" i="11"/>
  <c r="D3" i="11" s="1"/>
  <c r="E3" i="11" s="1"/>
  <c r="C5" i="11"/>
  <c r="D6" i="11" s="1"/>
  <c r="E6" i="11" s="1"/>
  <c r="G5" i="11"/>
  <c r="C3" i="11"/>
  <c r="D4" i="11" s="1"/>
  <c r="E4" i="11" s="1"/>
  <c r="C6" i="11"/>
  <c r="D7" i="11" s="1"/>
  <c r="E7" i="11" s="1"/>
  <c r="C4" i="11"/>
  <c r="D5" i="11" s="1"/>
  <c r="E5" i="11" s="1"/>
  <c r="G6" i="11"/>
  <c r="C4" i="9"/>
  <c r="D5" i="9" s="1"/>
  <c r="E5" i="9" s="1"/>
  <c r="C2" i="9"/>
  <c r="D3" i="9" s="1"/>
  <c r="E3" i="9" s="1"/>
  <c r="C5" i="9"/>
  <c r="D6" i="9" s="1"/>
  <c r="E6" i="9" s="1"/>
  <c r="G6" i="9"/>
  <c r="C3" i="9"/>
  <c r="D4" i="9" s="1"/>
  <c r="E4" i="9" s="1"/>
  <c r="G5" i="9"/>
  <c r="C6" i="9"/>
  <c r="D7" i="9" s="1"/>
  <c r="E7" i="9" s="1"/>
  <c r="C2" i="7"/>
  <c r="D3" i="7" s="1"/>
  <c r="E3" i="7" s="1"/>
  <c r="C5" i="7"/>
  <c r="D6" i="7" s="1"/>
  <c r="E6" i="7" s="1"/>
  <c r="C6" i="7"/>
  <c r="D7" i="7" s="1"/>
  <c r="E7" i="7" s="1"/>
  <c r="C4" i="7"/>
  <c r="D5" i="7" s="1"/>
  <c r="E5" i="7" s="1"/>
  <c r="C7" i="7"/>
  <c r="D8" i="7" s="1"/>
  <c r="E8" i="7" s="1"/>
  <c r="C3" i="7"/>
  <c r="D4" i="7" s="1"/>
  <c r="E4" i="7" s="1"/>
  <c r="G5" i="7"/>
  <c r="G6" i="7"/>
  <c r="C2" i="5"/>
  <c r="D3" i="5" s="1"/>
  <c r="E3" i="5" s="1"/>
  <c r="C3" i="5"/>
  <c r="D4" i="5" s="1"/>
  <c r="E4" i="5" s="1"/>
  <c r="C5" i="5"/>
  <c r="D6" i="5" s="1"/>
  <c r="E6" i="5" s="1"/>
  <c r="C6" i="5"/>
  <c r="D7" i="5" s="1"/>
  <c r="E7" i="5" s="1"/>
  <c r="G6" i="5"/>
  <c r="C4" i="5"/>
  <c r="D5" i="5" s="1"/>
  <c r="E5" i="5" s="1"/>
  <c r="L6" i="2"/>
  <c r="G6" i="2" s="1"/>
  <c r="I2" i="2"/>
  <c r="C4" i="2" l="1"/>
  <c r="D5" i="2" s="1"/>
  <c r="E5" i="2" s="1"/>
  <c r="C7" i="2"/>
  <c r="C2" i="2"/>
  <c r="D3" i="2" s="1"/>
  <c r="E3" i="2" s="1"/>
  <c r="C5" i="2"/>
  <c r="D6" i="2" s="1"/>
  <c r="E6" i="2" s="1"/>
  <c r="C6" i="2"/>
  <c r="D7" i="2" s="1"/>
  <c r="E7" i="2" s="1"/>
  <c r="C3" i="2"/>
  <c r="D4" i="2" s="1"/>
  <c r="E4" i="2" s="1"/>
  <c r="G5" i="2"/>
</calcChain>
</file>

<file path=xl/sharedStrings.xml><?xml version="1.0" encoding="utf-8"?>
<sst xmlns="http://schemas.openxmlformats.org/spreadsheetml/2006/main" count="1796" uniqueCount="172">
  <si>
    <t>Voiture de base :</t>
  </si>
  <si>
    <t>Puissance :</t>
  </si>
  <si>
    <t>Couple :</t>
  </si>
  <si>
    <t xml:space="preserve">Poids : </t>
  </si>
  <si>
    <t>PP :</t>
  </si>
  <si>
    <t>Vidange</t>
  </si>
  <si>
    <t>Rigidité améliorée</t>
  </si>
  <si>
    <t>Kit aéro</t>
  </si>
  <si>
    <t>Fond plat</t>
  </si>
  <si>
    <t>Aileron</t>
  </si>
  <si>
    <t>Autre</t>
  </si>
  <si>
    <t>Jantes</t>
  </si>
  <si>
    <t>Pneus</t>
  </si>
  <si>
    <t>Suspension personnalisable</t>
  </si>
  <si>
    <t>Freins course</t>
  </si>
  <si>
    <t>Transmission personnalisable</t>
  </si>
  <si>
    <t>Embrayage triple disque</t>
  </si>
  <si>
    <t>Arbre de transmission carbone</t>
  </si>
  <si>
    <t>Réglage du moteur :</t>
  </si>
  <si>
    <t>Ordinateur :</t>
  </si>
  <si>
    <t>Collecteur d'échappement :</t>
  </si>
  <si>
    <t>Convertisseur catalytique :</t>
  </si>
  <si>
    <t>Admission :</t>
  </si>
  <si>
    <t>Turbo :</t>
  </si>
  <si>
    <t>Suralimentation :</t>
  </si>
  <si>
    <t xml:space="preserve">Limiteur de puissance : </t>
  </si>
  <si>
    <t>GT AUTO</t>
  </si>
  <si>
    <t>PUISSANCE</t>
  </si>
  <si>
    <t>Nitro :</t>
  </si>
  <si>
    <t>CARROSSERIE</t>
  </si>
  <si>
    <t>Réduction de poids :</t>
  </si>
  <si>
    <t xml:space="preserve">Poids du lest : </t>
  </si>
  <si>
    <t>Différentiel à glissement limité</t>
  </si>
  <si>
    <t>CrD + CrM</t>
  </si>
  <si>
    <t>OUI</t>
  </si>
  <si>
    <t>Maserati GranTurismo S ’08</t>
  </si>
  <si>
    <t>Type A</t>
  </si>
  <si>
    <t>NON</t>
  </si>
  <si>
    <t>-</t>
  </si>
  <si>
    <t>+1"</t>
  </si>
  <si>
    <t>Sport</t>
  </si>
  <si>
    <t>Echappement :</t>
  </si>
  <si>
    <t>Capot carbone (couleur) :</t>
  </si>
  <si>
    <t>Fenêtres :</t>
  </si>
  <si>
    <t>Niveau 3</t>
  </si>
  <si>
    <t>Pièces à installer</t>
  </si>
  <si>
    <t>SUSPENSION</t>
  </si>
  <si>
    <t>Avant</t>
  </si>
  <si>
    <t>Arrière</t>
  </si>
  <si>
    <t>Position du lest recommandée :</t>
  </si>
  <si>
    <t>Répartition des masses recommandée :</t>
  </si>
  <si>
    <t>Garde au sol :</t>
  </si>
  <si>
    <t>Amortissement :</t>
  </si>
  <si>
    <t>Compression :</t>
  </si>
  <si>
    <t>Extension :</t>
  </si>
  <si>
    <t>Barres anti-roulis :</t>
  </si>
  <si>
    <t>Carrossage :</t>
  </si>
  <si>
    <t>Alignement :</t>
  </si>
  <si>
    <t>Freins :</t>
  </si>
  <si>
    <t>Appui :</t>
  </si>
  <si>
    <t>Couple initial :</t>
  </si>
  <si>
    <t>Accélération :</t>
  </si>
  <si>
    <t>DIFFERENTIEL A GLISSEMENT LIMITE</t>
  </si>
  <si>
    <t>Réglage de base (inspirations réelles)</t>
  </si>
  <si>
    <t>Réglage de base (performance GT6)</t>
  </si>
  <si>
    <t>Rapport</t>
  </si>
  <si>
    <t>Vmax rapport</t>
  </si>
  <si>
    <t xml:space="preserve">Perte de régime </t>
  </si>
  <si>
    <t>Régime de départ</t>
  </si>
  <si>
    <t>Vmax objectif</t>
  </si>
  <si>
    <t>km/h @</t>
  </si>
  <si>
    <t>tours/minute</t>
  </si>
  <si>
    <t>STOCK</t>
  </si>
  <si>
    <t>1ère</t>
  </si>
  <si>
    <t>V 1ère objectif</t>
  </si>
  <si>
    <t>Rupteur</t>
  </si>
  <si>
    <t>@</t>
  </si>
  <si>
    <t>2ème</t>
  </si>
  <si>
    <t>Passer rapport @</t>
  </si>
  <si>
    <t>km/h</t>
  </si>
  <si>
    <t>3ème</t>
  </si>
  <si>
    <t>Final</t>
  </si>
  <si>
    <t>4ème</t>
  </si>
  <si>
    <t>Final conseillé</t>
  </si>
  <si>
    <t>5ème</t>
  </si>
  <si>
    <t>1ère conseillée</t>
  </si>
  <si>
    <t>Coef :</t>
  </si>
  <si>
    <t>6ème</t>
  </si>
  <si>
    <t>&gt;&gt;&gt;&gt;&gt;</t>
  </si>
  <si>
    <t>Une fois cela fait, ne touchez plus à "Vitesse max. (automatique)" et réglez vos rapports.</t>
  </si>
  <si>
    <t>Pour atteindre ces valeurs, après avoir préparé l'auto conformément au règlement, mettez la boite par défaut, mettez la "Vitesse finale" tout à droite, puis la "Vitesse max. (automatique)" tout à gauche.</t>
  </si>
  <si>
    <t>Corvette C6 GT4</t>
  </si>
  <si>
    <t>Chevrolet Corvette Z06 (C6) '06</t>
  </si>
  <si>
    <t>Type A - B</t>
  </si>
  <si>
    <t>+0"</t>
  </si>
  <si>
    <t>Semi-course</t>
  </si>
  <si>
    <t>Type B</t>
  </si>
  <si>
    <t>Libre</t>
  </si>
  <si>
    <t>Niveau 1</t>
  </si>
  <si>
    <t>BMW M4 GT4</t>
  </si>
  <si>
    <t>BMW M4 Coupé</t>
  </si>
  <si>
    <t>7ème</t>
  </si>
  <si>
    <t>Boite de vitesses : voir feuille suivante pour un exemple. Pour une boite séquentielle d'inspiration réelle, demandez directement par MP à GT-Alex.</t>
  </si>
  <si>
    <t>Toyota GT86 GT4</t>
  </si>
  <si>
    <t>Scion FR-S’12</t>
  </si>
  <si>
    <t>Niveau 2</t>
  </si>
  <si>
    <t>Course</t>
  </si>
  <si>
    <t>Haut régime</t>
  </si>
  <si>
    <t>Mazda MX-5 GT4</t>
  </si>
  <si>
    <t>Mazda Roadster RS (NC) '07</t>
  </si>
  <si>
    <t>Honda S2000 '06</t>
  </si>
  <si>
    <t>Type A-B</t>
  </si>
  <si>
    <t>Chevrolet Camaro GT4</t>
  </si>
  <si>
    <t>Chevrolet Camaro SS '10</t>
  </si>
  <si>
    <t>Ford Mustang GT4</t>
  </si>
  <si>
    <t>Ford Mustang Boss 302 '13</t>
  </si>
  <si>
    <t>Aston Martin Vantage GT4</t>
  </si>
  <si>
    <t>Aston Martin V12 Vantage '10</t>
  </si>
  <si>
    <t>Nissan 370Z Nismo RC</t>
  </si>
  <si>
    <t>Maserati GranTurismo MC</t>
  </si>
  <si>
    <t>Honda S2000 J's GT4</t>
  </si>
  <si>
    <t>Nissan Fairlady Z (Z34) '08</t>
  </si>
  <si>
    <t>Lotus Evora GT4</t>
  </si>
  <si>
    <t>Lotus Evora '09</t>
  </si>
  <si>
    <t>TVR Tuscan T400R</t>
  </si>
  <si>
    <t>+2"</t>
  </si>
  <si>
    <t>TVR Tuscan Speed  '00</t>
  </si>
  <si>
    <t>Voiture</t>
  </si>
  <si>
    <t>Temps</t>
  </si>
  <si>
    <t>TVR</t>
  </si>
  <si>
    <t>Usure</t>
  </si>
  <si>
    <t>Essence</t>
  </si>
  <si>
    <t>7-8/9-9</t>
  </si>
  <si>
    <t>Motegi Est 5 tours usure très rapide</t>
  </si>
  <si>
    <t>Aston</t>
  </si>
  <si>
    <t>&gt; +3 tours</t>
  </si>
  <si>
    <t>sous-virage entrée - freinage, besoin de progressivité en sortie</t>
  </si>
  <si>
    <t>BMW</t>
  </si>
  <si>
    <t>excellente motricité, bon grip, freinage un peu léger ?</t>
  </si>
  <si>
    <t>Camaro</t>
  </si>
  <si>
    <t>8-9/8-9</t>
  </si>
  <si>
    <t>très agile en entrée mais un peu trop vive sur les vibreurs en milieu / accélérations en sortie</t>
  </si>
  <si>
    <t>Corvette</t>
  </si>
  <si>
    <t>7-8/9-10</t>
  </si>
  <si>
    <t>train avant un peu trop rigide en entrée et sur les enchainements, mais stable et bonne motricité</t>
  </si>
  <si>
    <t>Ford</t>
  </si>
  <si>
    <t>un peu sous-vireuse, niveaux de grip un peu en retrait</t>
  </si>
  <si>
    <t>Honda</t>
  </si>
  <si>
    <t>8-9/9-10</t>
  </si>
  <si>
    <t>châssis démentiel, quoi que peut-être un poil vif sur ce réglage</t>
  </si>
  <si>
    <t>Lotus</t>
  </si>
  <si>
    <t>9-9/7-8</t>
  </si>
  <si>
    <t>Maserati</t>
  </si>
  <si>
    <t>plutôt bien équilibrée, même si on peut autant améliorer les entrées que les sorties</t>
  </si>
  <si>
    <t>Mazda</t>
  </si>
  <si>
    <t>Nissan</t>
  </si>
  <si>
    <t>bien équilibrée, facile à emmener, mais bénéficierait d'un peu plus d'agilité peut-être</t>
  </si>
  <si>
    <t>très bon châssis et gros freinages, mais un peu plus d'avant en courbe et de progressivité du dgl en sortie nécessaires</t>
  </si>
  <si>
    <t>Toyota</t>
  </si>
  <si>
    <t>sensation un peu rigide, mais bon équilibre et grosse puissance, dgl un poil brutal sur rares décrochages</t>
  </si>
  <si>
    <t>très agréable, simple à emmener, juste le dgl qui ne bloque pas assez en sortie (sous-virage à l'accélération)</t>
  </si>
  <si>
    <t>Préco BoP</t>
  </si>
  <si>
    <t>Note</t>
  </si>
  <si>
    <t>-10ch</t>
  </si>
  <si>
    <t>+50kg</t>
  </si>
  <si>
    <t>+10ch</t>
  </si>
  <si>
    <t>+10/20ch</t>
  </si>
  <si>
    <t>+30ch</t>
  </si>
  <si>
    <t>+50kg ou -30ch</t>
  </si>
  <si>
    <t>-50kg</t>
  </si>
  <si>
    <t>-20/40ch</t>
  </si>
  <si>
    <t>très difficile à tenir sur la suspension non réglable, mais un gros potentiel /!\ pas de tour correct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</si>
</sst>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General\ &quot;%&quot;"/>
    <numFmt numFmtId="165" formatCode="General\ &quot;kg&quot;"/>
    <numFmt numFmtId="166" formatCode="General\ &quot;ch&quot;"/>
    <numFmt numFmtId="167" formatCode="General\ &quot;Nm&quot;"/>
    <numFmt numFmtId="168" formatCode="0.000"/>
    <numFmt numFmtId="169" formatCode="&quot;@ &quot;0&quot; km/h&quot;"/>
    <numFmt numFmtId="170" formatCode="&quot;-&quot;0&quot; &gt;&gt;&gt;&quot;"/>
    <numFmt numFmtId="171" formatCode="0&quot; tours/minute&quot;"/>
    <numFmt numFmtId="172" formatCode="m:ss.00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Arial Black"/>
      <family val="2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C7328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/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2" tint="-9.9948118533890809E-2"/>
      </right>
      <top/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medium">
        <color indexed="64"/>
      </bottom>
      <diagonal/>
    </border>
    <border>
      <left style="thin">
        <color theme="2" tint="-9.9948118533890809E-2"/>
      </left>
      <right/>
      <top/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medium">
        <color indexed="64"/>
      </bottom>
      <diagonal/>
    </border>
    <border>
      <left/>
      <right style="thin">
        <color theme="2" tint="-9.9948118533890809E-2"/>
      </right>
      <top style="medium">
        <color indexed="64"/>
      </top>
      <bottom/>
      <diagonal/>
    </border>
    <border>
      <left/>
      <right style="thin">
        <color theme="2" tint="-9.9948118533890809E-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165" fontId="0" fillId="2" borderId="19" xfId="0" applyNumberFormat="1" applyFill="1" applyBorder="1" applyAlignment="1">
      <alignment horizontal="center"/>
    </xf>
    <xf numFmtId="0" fontId="2" fillId="5" borderId="4" xfId="0" applyFont="1" applyFill="1" applyBorder="1" applyAlignment="1">
      <alignment horizontal="right"/>
    </xf>
    <xf numFmtId="166" fontId="0" fillId="5" borderId="5" xfId="0" applyNumberFormat="1" applyFill="1" applyBorder="1" applyAlignment="1">
      <alignment horizontal="left"/>
    </xf>
    <xf numFmtId="0" fontId="2" fillId="5" borderId="2" xfId="0" applyFont="1" applyFill="1" applyBorder="1" applyAlignment="1">
      <alignment horizontal="right"/>
    </xf>
    <xf numFmtId="167" fontId="0" fillId="5" borderId="3" xfId="0" applyNumberFormat="1" applyFill="1" applyBorder="1" applyAlignment="1">
      <alignment horizontal="left"/>
    </xf>
    <xf numFmtId="0" fontId="2" fillId="4" borderId="8" xfId="0" applyFont="1" applyFill="1" applyBorder="1" applyAlignment="1">
      <alignment horizontal="right"/>
    </xf>
    <xf numFmtId="165" fontId="0" fillId="4" borderId="9" xfId="0" applyNumberFormat="1" applyFill="1" applyBorder="1" applyAlignment="1">
      <alignment horizontal="left"/>
    </xf>
    <xf numFmtId="0" fontId="2" fillId="5" borderId="10" xfId="0" applyFont="1" applyFill="1" applyBorder="1" applyAlignment="1">
      <alignment horizontal="right"/>
    </xf>
    <xf numFmtId="0" fontId="0" fillId="5" borderId="11" xfId="0" applyFill="1" applyBorder="1" applyAlignment="1">
      <alignment horizontal="left"/>
    </xf>
    <xf numFmtId="0" fontId="0" fillId="10" borderId="2" xfId="0" applyFill="1" applyBorder="1"/>
    <xf numFmtId="0" fontId="2" fillId="10" borderId="2" xfId="0" applyFont="1" applyFill="1" applyBorder="1" applyAlignment="1">
      <alignment horizontal="right"/>
    </xf>
    <xf numFmtId="0" fontId="0" fillId="2" borderId="17" xfId="0" applyFont="1" applyFill="1" applyBorder="1" applyAlignment="1">
      <alignment horizontal="center"/>
    </xf>
    <xf numFmtId="0" fontId="0" fillId="2" borderId="18" xfId="0" applyFont="1" applyFill="1" applyBorder="1" applyAlignment="1">
      <alignment horizontal="center"/>
    </xf>
    <xf numFmtId="49" fontId="0" fillId="2" borderId="19" xfId="0" applyNumberFormat="1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9" borderId="18" xfId="0" applyFont="1" applyFill="1" applyBorder="1" applyAlignment="1">
      <alignment horizontal="center"/>
    </xf>
    <xf numFmtId="0" fontId="0" fillId="11" borderId="18" xfId="0" applyFont="1" applyFill="1" applyBorder="1" applyAlignment="1">
      <alignment horizontal="center"/>
    </xf>
    <xf numFmtId="0" fontId="0" fillId="11" borderId="18" xfId="0" applyFill="1" applyBorder="1" applyAlignment="1">
      <alignment horizontal="center"/>
    </xf>
    <xf numFmtId="0" fontId="6" fillId="0" borderId="0" xfId="0" applyFont="1"/>
    <xf numFmtId="0" fontId="0" fillId="0" borderId="12" xfId="0" applyBorder="1"/>
    <xf numFmtId="0" fontId="0" fillId="0" borderId="24" xfId="0" applyBorder="1"/>
    <xf numFmtId="0" fontId="0" fillId="0" borderId="25" xfId="0" applyBorder="1"/>
    <xf numFmtId="0" fontId="0" fillId="0" borderId="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17" borderId="22" xfId="0" applyFont="1" applyFill="1" applyBorder="1" applyAlignment="1">
      <alignment horizontal="center"/>
    </xf>
    <xf numFmtId="0" fontId="7" fillId="17" borderId="0" xfId="0" applyFont="1" applyFill="1" applyBorder="1" applyAlignment="1">
      <alignment horizontal="center"/>
    </xf>
    <xf numFmtId="0" fontId="7" fillId="17" borderId="20" xfId="0" applyFont="1" applyFill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1" fillId="20" borderId="1" xfId="0" applyFont="1" applyFill="1" applyBorder="1"/>
    <xf numFmtId="0" fontId="1" fillId="20" borderId="16" xfId="0" applyFont="1" applyFill="1" applyBorder="1"/>
    <xf numFmtId="0" fontId="0" fillId="0" borderId="26" xfId="0" applyBorder="1"/>
    <xf numFmtId="0" fontId="0" fillId="12" borderId="27" xfId="0" applyFill="1" applyBorder="1"/>
    <xf numFmtId="0" fontId="0" fillId="0" borderId="27" xfId="0" applyBorder="1"/>
    <xf numFmtId="0" fontId="0" fillId="0" borderId="28" xfId="0" applyBorder="1"/>
    <xf numFmtId="0" fontId="0" fillId="0" borderId="8" xfId="0" applyBorder="1" applyAlignment="1">
      <alignment horizontal="center"/>
    </xf>
    <xf numFmtId="168" fontId="0" fillId="8" borderId="9" xfId="0" applyNumberFormat="1" applyFill="1" applyBorder="1" applyAlignment="1">
      <alignment horizontal="right"/>
    </xf>
    <xf numFmtId="169" fontId="0" fillId="2" borderId="32" xfId="0" applyNumberFormat="1" applyFill="1" applyBorder="1" applyAlignment="1">
      <alignment horizontal="left"/>
    </xf>
    <xf numFmtId="0" fontId="0" fillId="14" borderId="33" xfId="0" applyFill="1" applyBorder="1"/>
    <xf numFmtId="0" fontId="0" fillId="14" borderId="4" xfId="0" applyFill="1" applyBorder="1"/>
    <xf numFmtId="0" fontId="0" fillId="12" borderId="0" xfId="0" applyFill="1" applyBorder="1"/>
    <xf numFmtId="0" fontId="0" fillId="2" borderId="0" xfId="0" applyFill="1" applyBorder="1"/>
    <xf numFmtId="0" fontId="0" fillId="0" borderId="35" xfId="0" applyBorder="1" applyAlignment="1">
      <alignment horizontal="center"/>
    </xf>
    <xf numFmtId="0" fontId="0" fillId="16" borderId="35" xfId="0" applyFill="1" applyBorder="1"/>
    <xf numFmtId="0" fontId="0" fillId="0" borderId="36" xfId="0" applyBorder="1"/>
    <xf numFmtId="169" fontId="0" fillId="2" borderId="37" xfId="0" applyNumberFormat="1" applyFill="1" applyBorder="1" applyAlignment="1">
      <alignment horizontal="left"/>
    </xf>
    <xf numFmtId="170" fontId="0" fillId="3" borderId="38" xfId="0" applyNumberFormat="1" applyFill="1" applyBorder="1" applyAlignment="1">
      <alignment horizontal="center"/>
    </xf>
    <xf numFmtId="171" fontId="0" fillId="2" borderId="8" xfId="0" applyNumberFormat="1" applyFill="1" applyBorder="1" applyAlignment="1">
      <alignment horizontal="left"/>
    </xf>
    <xf numFmtId="0" fontId="0" fillId="0" borderId="39" xfId="0" applyBorder="1"/>
    <xf numFmtId="0" fontId="0" fillId="12" borderId="40" xfId="0" applyFill="1" applyBorder="1"/>
    <xf numFmtId="0" fontId="0" fillId="0" borderId="41" xfId="0" applyBorder="1"/>
    <xf numFmtId="0" fontId="0" fillId="0" borderId="40" xfId="0" applyBorder="1"/>
    <xf numFmtId="0" fontId="0" fillId="0" borderId="42" xfId="0" applyBorder="1"/>
    <xf numFmtId="0" fontId="0" fillId="0" borderId="43" xfId="0" applyBorder="1" applyAlignment="1">
      <alignment horizontal="center"/>
    </xf>
    <xf numFmtId="168" fontId="0" fillId="16" borderId="44" xfId="0" applyNumberFormat="1" applyFill="1" applyBorder="1"/>
    <xf numFmtId="0" fontId="0" fillId="0" borderId="44" xfId="0" applyBorder="1" applyAlignment="1">
      <alignment horizontal="center"/>
    </xf>
    <xf numFmtId="0" fontId="0" fillId="16" borderId="44" xfId="0" applyFill="1" applyBorder="1"/>
    <xf numFmtId="0" fontId="0" fillId="0" borderId="45" xfId="0" applyBorder="1"/>
    <xf numFmtId="171" fontId="0" fillId="2" borderId="38" xfId="0" applyNumberFormat="1" applyFill="1" applyBorder="1" applyAlignment="1">
      <alignment horizontal="left"/>
    </xf>
    <xf numFmtId="0" fontId="0" fillId="0" borderId="34" xfId="0" applyBorder="1"/>
    <xf numFmtId="0" fontId="0" fillId="0" borderId="46" xfId="0" applyBorder="1"/>
    <xf numFmtId="0" fontId="0" fillId="0" borderId="47" xfId="0" applyBorder="1" applyAlignment="1">
      <alignment horizontal="center"/>
    </xf>
    <xf numFmtId="0" fontId="0" fillId="0" borderId="44" xfId="0" applyBorder="1"/>
    <xf numFmtId="0" fontId="0" fillId="0" borderId="48" xfId="0" applyBorder="1"/>
    <xf numFmtId="168" fontId="0" fillId="2" borderId="6" xfId="0" applyNumberFormat="1" applyFill="1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23" xfId="0" applyBorder="1"/>
    <xf numFmtId="168" fontId="0" fillId="2" borderId="7" xfId="0" applyNumberFormat="1" applyFill="1" applyBorder="1"/>
    <xf numFmtId="0" fontId="0" fillId="0" borderId="52" xfId="0" applyBorder="1" applyAlignment="1">
      <alignment horizontal="center"/>
    </xf>
    <xf numFmtId="0" fontId="0" fillId="2" borderId="31" xfId="0" applyFill="1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169" fontId="0" fillId="2" borderId="56" xfId="0" applyNumberFormat="1" applyFill="1" applyBorder="1" applyAlignment="1">
      <alignment horizontal="left"/>
    </xf>
    <xf numFmtId="170" fontId="0" fillId="3" borderId="21" xfId="0" applyNumberFormat="1" applyFill="1" applyBorder="1" applyAlignment="1">
      <alignment horizontal="center"/>
    </xf>
    <xf numFmtId="171" fontId="0" fillId="2" borderId="21" xfId="0" applyNumberFormat="1" applyFill="1" applyBorder="1" applyAlignment="1">
      <alignment horizontal="left"/>
    </xf>
    <xf numFmtId="0" fontId="0" fillId="0" borderId="2" xfId="0" applyBorder="1" applyAlignment="1">
      <alignment horizontal="center"/>
    </xf>
    <xf numFmtId="168" fontId="0" fillId="8" borderId="3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11" borderId="19" xfId="0" applyFill="1" applyBorder="1" applyAlignment="1">
      <alignment horizontal="center"/>
    </xf>
    <xf numFmtId="0" fontId="0" fillId="11" borderId="17" xfId="0" applyFill="1" applyBorder="1" applyAlignment="1">
      <alignment horizontal="center"/>
    </xf>
    <xf numFmtId="0" fontId="0" fillId="0" borderId="57" xfId="0" applyBorder="1"/>
    <xf numFmtId="168" fontId="0" fillId="8" borderId="0" xfId="0" applyNumberFormat="1" applyFill="1" applyBorder="1" applyAlignment="1">
      <alignment horizontal="right"/>
    </xf>
    <xf numFmtId="0" fontId="0" fillId="0" borderId="58" xfId="0" applyBorder="1"/>
    <xf numFmtId="169" fontId="0" fillId="2" borderId="59" xfId="0" applyNumberFormat="1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169" fontId="0" fillId="2" borderId="21" xfId="0" applyNumberFormat="1" applyFill="1" applyBorder="1" applyAlignment="1">
      <alignment horizontal="left"/>
    </xf>
    <xf numFmtId="0" fontId="0" fillId="9" borderId="19" xfId="0" applyFont="1" applyFill="1" applyBorder="1" applyAlignment="1">
      <alignment horizontal="center"/>
    </xf>
    <xf numFmtId="0" fontId="4" fillId="18" borderId="2" xfId="0" applyFont="1" applyFill="1" applyBorder="1" applyAlignment="1">
      <alignment horizontal="center"/>
    </xf>
    <xf numFmtId="0" fontId="4" fillId="18" borderId="3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2" fillId="15" borderId="1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2" fillId="18" borderId="2" xfId="0" applyFont="1" applyFill="1" applyBorder="1" applyAlignment="1">
      <alignment horizontal="center"/>
    </xf>
    <xf numFmtId="0" fontId="2" fillId="18" borderId="16" xfId="0" applyFont="1" applyFill="1" applyBorder="1" applyAlignment="1">
      <alignment horizontal="center"/>
    </xf>
    <xf numFmtId="0" fontId="2" fillId="18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21" borderId="0" xfId="0" applyFont="1" applyFill="1" applyAlignment="1">
      <alignment horizontal="center" vertical="center"/>
    </xf>
    <xf numFmtId="0" fontId="0" fillId="10" borderId="16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5" fillId="17" borderId="2" xfId="0" applyFont="1" applyFill="1" applyBorder="1" applyAlignment="1">
      <alignment horizontal="center"/>
    </xf>
    <xf numFmtId="0" fontId="5" fillId="17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9" borderId="2" xfId="0" applyFont="1" applyFill="1" applyBorder="1" applyAlignment="1">
      <alignment horizontal="center"/>
    </xf>
    <xf numFmtId="0" fontId="2" fillId="19" borderId="16" xfId="0" applyFont="1" applyFill="1" applyBorder="1" applyAlignment="1">
      <alignment horizontal="center"/>
    </xf>
    <xf numFmtId="0" fontId="2" fillId="19" borderId="3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6" borderId="31" xfId="0" applyFont="1" applyFill="1" applyBorder="1" applyAlignment="1">
      <alignment horizontal="center"/>
    </xf>
    <xf numFmtId="0" fontId="0" fillId="0" borderId="34" xfId="0" applyBorder="1" applyAlignment="1">
      <alignment horizontal="right"/>
    </xf>
    <xf numFmtId="0" fontId="0" fillId="0" borderId="35" xfId="0" applyBorder="1" applyAlignment="1">
      <alignment horizontal="right"/>
    </xf>
    <xf numFmtId="0" fontId="1" fillId="7" borderId="16" xfId="0" applyFont="1" applyFill="1" applyBorder="1" applyAlignment="1">
      <alignment horizontal="center"/>
    </xf>
    <xf numFmtId="172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2">
    <dxf>
      <numFmt numFmtId="30" formatCode="@"/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EC7328"/>
      <color rgb="FF66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A1:F13" totalsRowShown="0">
  <autoFilter ref="A1:F13"/>
  <sortState ref="A2:F13">
    <sortCondition ref="B1:B13"/>
  </sortState>
  <tableColumns count="6">
    <tableColumn id="1" name="Voiture"/>
    <tableColumn id="2" name="Temps"/>
    <tableColumn id="3" name="Usure" dataDxfId="1"/>
    <tableColumn id="4" name="Essence"/>
    <tableColumn id="5" name="Préco BoP" dataDxfId="0"/>
    <tableColumn id="6" name="No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G17" sqref="G17"/>
    </sheetView>
  </sheetViews>
  <sheetFormatPr baseColWidth="10" defaultRowHeight="15" x14ac:dyDescent="0.25"/>
  <cols>
    <col min="5" max="5" width="15.42578125" customWidth="1"/>
    <col min="6" max="6" width="105" customWidth="1"/>
    <col min="7" max="7" width="20.85546875" customWidth="1"/>
  </cols>
  <sheetData>
    <row r="1" spans="1:7" x14ac:dyDescent="0.25">
      <c r="A1" t="s">
        <v>127</v>
      </c>
      <c r="B1" t="s">
        <v>128</v>
      </c>
      <c r="C1" t="s">
        <v>130</v>
      </c>
      <c r="D1" t="s">
        <v>131</v>
      </c>
      <c r="E1" t="s">
        <v>161</v>
      </c>
      <c r="F1" t="s">
        <v>162</v>
      </c>
    </row>
    <row r="2" spans="1:7" x14ac:dyDescent="0.25">
      <c r="A2" t="s">
        <v>129</v>
      </c>
      <c r="B2" s="136">
        <v>9.6890046296296307E-4</v>
      </c>
      <c r="C2" s="137" t="s">
        <v>148</v>
      </c>
      <c r="D2">
        <v>34</v>
      </c>
      <c r="E2" s="138" t="s">
        <v>164</v>
      </c>
      <c r="F2" t="s">
        <v>160</v>
      </c>
    </row>
    <row r="3" spans="1:7" x14ac:dyDescent="0.25">
      <c r="A3" t="s">
        <v>147</v>
      </c>
      <c r="B3" s="136">
        <v>9.7081018518518512E-4</v>
      </c>
      <c r="C3" s="137" t="s">
        <v>148</v>
      </c>
      <c r="D3">
        <v>33</v>
      </c>
      <c r="E3" s="138" t="s">
        <v>168</v>
      </c>
      <c r="F3" t="s">
        <v>149</v>
      </c>
    </row>
    <row r="4" spans="1:7" x14ac:dyDescent="0.25">
      <c r="A4" t="s">
        <v>139</v>
      </c>
      <c r="B4" s="136">
        <v>9.7173611111111115E-4</v>
      </c>
      <c r="C4" s="137" t="s">
        <v>140</v>
      </c>
      <c r="D4">
        <v>40</v>
      </c>
      <c r="E4" s="138" t="s">
        <v>164</v>
      </c>
      <c r="F4" t="s">
        <v>141</v>
      </c>
    </row>
    <row r="5" spans="1:7" x14ac:dyDescent="0.25">
      <c r="A5" t="s">
        <v>137</v>
      </c>
      <c r="B5" s="136">
        <v>9.7503472222222219E-4</v>
      </c>
      <c r="C5" s="137" t="s">
        <v>132</v>
      </c>
      <c r="D5">
        <v>41</v>
      </c>
      <c r="E5" s="138" t="s">
        <v>163</v>
      </c>
      <c r="F5" t="s">
        <v>138</v>
      </c>
    </row>
    <row r="6" spans="1:7" x14ac:dyDescent="0.25">
      <c r="A6" t="s">
        <v>158</v>
      </c>
      <c r="B6" s="136">
        <v>9.7678240740740733E-4</v>
      </c>
      <c r="C6" s="137" t="s">
        <v>148</v>
      </c>
      <c r="D6">
        <v>36</v>
      </c>
      <c r="E6" s="138" t="s">
        <v>170</v>
      </c>
      <c r="F6" t="s">
        <v>159</v>
      </c>
    </row>
    <row r="7" spans="1:7" x14ac:dyDescent="0.25">
      <c r="A7" t="s">
        <v>134</v>
      </c>
      <c r="B7" s="136">
        <v>9.7940972222222223E-4</v>
      </c>
      <c r="C7" s="137" t="s">
        <v>132</v>
      </c>
      <c r="D7">
        <v>42</v>
      </c>
      <c r="E7" s="138" t="s">
        <v>38</v>
      </c>
      <c r="F7" t="s">
        <v>136</v>
      </c>
    </row>
    <row r="8" spans="1:7" x14ac:dyDescent="0.25">
      <c r="A8" t="s">
        <v>152</v>
      </c>
      <c r="B8" s="136">
        <v>9.7976851851851849E-4</v>
      </c>
      <c r="C8" s="137" t="s">
        <v>140</v>
      </c>
      <c r="D8">
        <v>41</v>
      </c>
      <c r="E8" s="138" t="s">
        <v>38</v>
      </c>
      <c r="F8" t="s">
        <v>153</v>
      </c>
      <c r="G8" s="139"/>
    </row>
    <row r="9" spans="1:7" x14ac:dyDescent="0.25">
      <c r="A9" t="s">
        <v>142</v>
      </c>
      <c r="B9" s="136">
        <v>9.8114583333333322E-4</v>
      </c>
      <c r="C9" s="137" t="s">
        <v>143</v>
      </c>
      <c r="D9">
        <v>41</v>
      </c>
      <c r="E9" s="138" t="s">
        <v>166</v>
      </c>
      <c r="F9" t="s">
        <v>144</v>
      </c>
    </row>
    <row r="10" spans="1:7" x14ac:dyDescent="0.25">
      <c r="A10" t="s">
        <v>155</v>
      </c>
      <c r="B10" s="136">
        <v>9.8121527777777768E-4</v>
      </c>
      <c r="C10" s="137" t="s">
        <v>148</v>
      </c>
      <c r="D10">
        <v>36</v>
      </c>
      <c r="E10" s="138" t="s">
        <v>165</v>
      </c>
      <c r="F10" t="s">
        <v>156</v>
      </c>
    </row>
    <row r="11" spans="1:7" x14ac:dyDescent="0.25">
      <c r="A11" t="s">
        <v>154</v>
      </c>
      <c r="B11" s="136">
        <v>9.8481481481481488E-4</v>
      </c>
      <c r="C11" s="137" t="s">
        <v>148</v>
      </c>
      <c r="D11">
        <v>32</v>
      </c>
      <c r="E11" s="138" t="s">
        <v>38</v>
      </c>
      <c r="F11" t="s">
        <v>157</v>
      </c>
    </row>
    <row r="12" spans="1:7" x14ac:dyDescent="0.25">
      <c r="A12" t="s">
        <v>145</v>
      </c>
      <c r="B12" s="136">
        <v>9.850810185185186E-4</v>
      </c>
      <c r="C12" s="137" t="s">
        <v>143</v>
      </c>
      <c r="D12">
        <v>41</v>
      </c>
      <c r="E12" s="138" t="s">
        <v>167</v>
      </c>
      <c r="F12" t="s">
        <v>146</v>
      </c>
    </row>
    <row r="13" spans="1:7" x14ac:dyDescent="0.25">
      <c r="A13" t="s">
        <v>150</v>
      </c>
      <c r="B13" s="136">
        <v>9.8851851851851857E-4</v>
      </c>
      <c r="C13" s="137" t="s">
        <v>151</v>
      </c>
      <c r="D13">
        <v>34</v>
      </c>
      <c r="E13" s="138" t="s">
        <v>169</v>
      </c>
      <c r="F13" t="s">
        <v>171</v>
      </c>
    </row>
    <row r="22" spans="1:4" x14ac:dyDescent="0.25">
      <c r="A22" t="s">
        <v>133</v>
      </c>
      <c r="D22" t="s">
        <v>135</v>
      </c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B15" sqref="B15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17" t="s">
        <v>114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15.75" thickBot="1" x14ac:dyDescent="0.3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15.75" thickBot="1" x14ac:dyDescent="0.3">
      <c r="C4" s="24"/>
      <c r="D4" s="25" t="s">
        <v>0</v>
      </c>
      <c r="E4" s="118" t="s">
        <v>115</v>
      </c>
      <c r="F4" s="118"/>
      <c r="G4" s="119"/>
    </row>
    <row r="5" spans="1:12" ht="15.75" thickBot="1" x14ac:dyDescent="0.3"/>
    <row r="6" spans="1:12" ht="15.75" thickBot="1" x14ac:dyDescent="0.3">
      <c r="D6" s="16" t="s">
        <v>1</v>
      </c>
      <c r="E6" s="17">
        <v>450</v>
      </c>
      <c r="F6" s="18" t="s">
        <v>2</v>
      </c>
      <c r="G6" s="19">
        <v>556.79999999999995</v>
      </c>
    </row>
    <row r="7" spans="1:12" x14ac:dyDescent="0.25">
      <c r="D7" s="20" t="s">
        <v>3</v>
      </c>
      <c r="E7" s="21">
        <v>1385</v>
      </c>
    </row>
    <row r="8" spans="1:12" ht="15.75" thickBot="1" x14ac:dyDescent="0.3">
      <c r="D8" s="22" t="s">
        <v>4</v>
      </c>
      <c r="E8" s="23">
        <v>517</v>
      </c>
    </row>
    <row r="9" spans="1:12" ht="15.75" thickBot="1" x14ac:dyDescent="0.3"/>
    <row r="10" spans="1:12" ht="24" thickBot="1" x14ac:dyDescent="0.4">
      <c r="A10" s="120" t="s">
        <v>45</v>
      </c>
      <c r="B10" s="121"/>
      <c r="E10" s="122" t="s">
        <v>63</v>
      </c>
      <c r="F10" s="122"/>
      <c r="G10" s="122"/>
      <c r="J10" s="122" t="s">
        <v>64</v>
      </c>
      <c r="K10" s="122"/>
      <c r="L10" s="122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3" t="s">
        <v>26</v>
      </c>
      <c r="B12" s="124"/>
      <c r="E12" s="125" t="s">
        <v>46</v>
      </c>
      <c r="F12" s="126"/>
      <c r="G12" s="127"/>
      <c r="J12" s="125" t="s">
        <v>46</v>
      </c>
      <c r="K12" s="126"/>
      <c r="L12" s="127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96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94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08" t="s">
        <v>62</v>
      </c>
      <c r="F23" s="109"/>
      <c r="G23" s="110"/>
      <c r="J23" s="108" t="s">
        <v>62</v>
      </c>
      <c r="K23" s="109"/>
      <c r="L23" s="110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1" t="s">
        <v>27</v>
      </c>
      <c r="B29" s="112"/>
      <c r="E29" s="113" t="s">
        <v>29</v>
      </c>
      <c r="F29" s="114"/>
      <c r="G29" s="115"/>
      <c r="J29" s="113" t="s">
        <v>29</v>
      </c>
      <c r="K29" s="114"/>
      <c r="L29" s="115"/>
    </row>
    <row r="30" spans="1:12" x14ac:dyDescent="0.25">
      <c r="A30" s="5" t="s">
        <v>25</v>
      </c>
      <c r="B30" s="14">
        <v>89.8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95</v>
      </c>
    </row>
    <row r="34" spans="1:13" x14ac:dyDescent="0.25">
      <c r="A34" s="6" t="s">
        <v>20</v>
      </c>
      <c r="B34" s="33" t="s">
        <v>37</v>
      </c>
      <c r="D34" s="116" t="s">
        <v>102</v>
      </c>
      <c r="E34" s="116"/>
      <c r="F34" s="116"/>
      <c r="G34" s="116"/>
      <c r="H34" s="116"/>
      <c r="I34" s="116"/>
      <c r="J34" s="116"/>
      <c r="K34" s="116"/>
      <c r="L34" s="116"/>
      <c r="M34" s="116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3" t="s">
        <v>37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06" t="s">
        <v>29</v>
      </c>
      <c r="B41" s="107"/>
    </row>
    <row r="42" spans="1:13" x14ac:dyDescent="0.25">
      <c r="A42" s="5" t="s">
        <v>30</v>
      </c>
      <c r="B42" s="12" t="s">
        <v>105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13" t="s">
        <v>34</v>
      </c>
    </row>
    <row r="45" spans="1:13" ht="15.75" thickBot="1" x14ac:dyDescent="0.3">
      <c r="A45" s="7" t="s">
        <v>31</v>
      </c>
      <c r="B45" s="15">
        <v>1</v>
      </c>
    </row>
  </sheetData>
  <mergeCells count="15">
    <mergeCell ref="A12:B12"/>
    <mergeCell ref="E12:G12"/>
    <mergeCell ref="J12:L12"/>
    <mergeCell ref="A1:L3"/>
    <mergeCell ref="E4:G4"/>
    <mergeCell ref="A10:B10"/>
    <mergeCell ref="E10:G10"/>
    <mergeCell ref="J10:L10"/>
    <mergeCell ref="A41:B41"/>
    <mergeCell ref="E23:G23"/>
    <mergeCell ref="J23:L23"/>
    <mergeCell ref="A29:B29"/>
    <mergeCell ref="E29:G29"/>
    <mergeCell ref="J29:L29"/>
    <mergeCell ref="D34:M34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J28" sqref="J28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28" t="s">
        <v>65</v>
      </c>
      <c r="B1" s="129"/>
      <c r="C1" s="45" t="s">
        <v>66</v>
      </c>
      <c r="D1" s="45" t="s">
        <v>67</v>
      </c>
      <c r="E1" s="46" t="s">
        <v>68</v>
      </c>
      <c r="F1" s="47" t="s">
        <v>69</v>
      </c>
      <c r="G1" s="48">
        <v>230</v>
      </c>
      <c r="H1" s="49" t="s">
        <v>70</v>
      </c>
      <c r="I1" s="48">
        <v>7700</v>
      </c>
      <c r="J1" s="50" t="s">
        <v>71</v>
      </c>
      <c r="K1" s="130" t="s">
        <v>72</v>
      </c>
      <c r="L1" s="131"/>
      <c r="M1" s="131"/>
      <c r="N1" s="131"/>
      <c r="O1" s="132"/>
    </row>
    <row r="2" spans="1:15" x14ac:dyDescent="0.25">
      <c r="A2" s="51" t="s">
        <v>73</v>
      </c>
      <c r="B2" s="52">
        <v>2.7130000000000001</v>
      </c>
      <c r="C2" s="53">
        <f t="shared" ref="C2:C7" si="0">((1/($B$8*B2))*$N$2)/$L$6</f>
        <v>90.004471755714192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8200</v>
      </c>
      <c r="J2" s="3" t="s">
        <v>71</v>
      </c>
      <c r="K2" s="133" t="s">
        <v>75</v>
      </c>
      <c r="L2" s="134"/>
      <c r="M2" s="58" t="s">
        <v>76</v>
      </c>
      <c r="N2" s="59">
        <v>8200</v>
      </c>
      <c r="O2" s="60" t="s">
        <v>71</v>
      </c>
    </row>
    <row r="3" spans="1:15" ht="15.75" thickBot="1" x14ac:dyDescent="0.3">
      <c r="A3" s="51" t="s">
        <v>77</v>
      </c>
      <c r="B3" s="52">
        <v>1.966</v>
      </c>
      <c r="C3" s="61">
        <f t="shared" si="0"/>
        <v>124.20250858252932</v>
      </c>
      <c r="D3" s="62">
        <f>$N$2-(C2*$L$6*B3*$B$8)</f>
        <v>2257.7957980095835</v>
      </c>
      <c r="E3" s="63">
        <f>$G$3-D3</f>
        <v>5442.2042019904165</v>
      </c>
      <c r="F3" s="64" t="s">
        <v>78</v>
      </c>
      <c r="G3" s="65">
        <v>7700</v>
      </c>
      <c r="H3" s="66" t="s">
        <v>71</v>
      </c>
      <c r="I3" s="67"/>
      <c r="J3" s="68"/>
      <c r="K3" s="69" t="s">
        <v>73</v>
      </c>
      <c r="L3" s="70">
        <v>2.681</v>
      </c>
      <c r="M3" s="71" t="s">
        <v>76</v>
      </c>
      <c r="N3" s="72">
        <v>97</v>
      </c>
      <c r="O3" s="73" t="s">
        <v>79</v>
      </c>
    </row>
    <row r="4" spans="1:15" ht="15.75" thickBot="1" x14ac:dyDescent="0.3">
      <c r="A4" s="51" t="s">
        <v>80</v>
      </c>
      <c r="B4" s="52">
        <v>1.55</v>
      </c>
      <c r="C4" s="61">
        <f t="shared" si="0"/>
        <v>157.5368592730662</v>
      </c>
      <c r="D4" s="62">
        <f>$N$2-(C3*$L$6*B4*$B$8)</f>
        <v>1735.0966429298069</v>
      </c>
      <c r="E4" s="74">
        <f t="shared" ref="E4:E7" si="1">$G$3-D4</f>
        <v>5964.9033570701931</v>
      </c>
      <c r="H4" s="1"/>
      <c r="I4" s="75"/>
      <c r="J4" s="76"/>
      <c r="K4" s="77" t="s">
        <v>81</v>
      </c>
      <c r="L4" s="70">
        <v>4.03</v>
      </c>
      <c r="M4" s="71"/>
      <c r="N4" s="78"/>
      <c r="O4" s="73"/>
    </row>
    <row r="5" spans="1:15" ht="15.75" thickBot="1" x14ac:dyDescent="0.3">
      <c r="A5" s="51" t="s">
        <v>82</v>
      </c>
      <c r="B5" s="52">
        <v>1.3</v>
      </c>
      <c r="C5" s="61">
        <f t="shared" si="0"/>
        <v>187.83240913327126</v>
      </c>
      <c r="D5" s="62">
        <f>$N$2-(C4*$L$6*B5*$B$8)</f>
        <v>1322.5806451612907</v>
      </c>
      <c r="E5" s="74">
        <f t="shared" si="1"/>
        <v>6377.4193548387093</v>
      </c>
      <c r="F5" s="79" t="s">
        <v>83</v>
      </c>
      <c r="G5" s="80">
        <f>I1/(B7*G1*$L$6)</f>
        <v>4.2916813893430037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1.1200000000000001</v>
      </c>
      <c r="C6" s="61">
        <f t="shared" si="0"/>
        <v>218.01976060111838</v>
      </c>
      <c r="D6" s="62">
        <f>$N$2-(C5*$L$6*B6*$B$8)</f>
        <v>1135.3846153846152</v>
      </c>
      <c r="E6" s="74">
        <f t="shared" si="1"/>
        <v>6564.6153846153848</v>
      </c>
      <c r="F6" s="84" t="s">
        <v>85</v>
      </c>
      <c r="G6" s="85">
        <f>N2/(B8*G2*$L$6)</f>
        <v>2.713134798591696</v>
      </c>
      <c r="H6" s="78"/>
      <c r="I6" s="78"/>
      <c r="J6" s="81"/>
      <c r="K6" s="86" t="s">
        <v>86</v>
      </c>
      <c r="L6" s="87">
        <f>(N2*(1/(L3*L4)))/N3</f>
        <v>7.8242056706579417</v>
      </c>
      <c r="M6" s="88"/>
      <c r="N6" s="89"/>
      <c r="O6" s="90"/>
    </row>
    <row r="7" spans="1:15" ht="15.75" thickBot="1" x14ac:dyDescent="0.3">
      <c r="A7" s="51" t="s">
        <v>87</v>
      </c>
      <c r="B7" s="52">
        <v>0.997</v>
      </c>
      <c r="C7" s="91">
        <f t="shared" si="0"/>
        <v>244.91688252081511</v>
      </c>
      <c r="D7" s="92">
        <f>$N$2-(C6*$L$6*B7*$B$8)</f>
        <v>900.53571428571558</v>
      </c>
      <c r="E7" s="93">
        <f t="shared" si="1"/>
        <v>6799.4642857142844</v>
      </c>
    </row>
    <row r="8" spans="1:15" ht="15.75" thickBot="1" x14ac:dyDescent="0.3">
      <c r="A8" s="94" t="s">
        <v>81</v>
      </c>
      <c r="B8" s="95">
        <v>4.2919999999999998</v>
      </c>
      <c r="C8" s="9"/>
    </row>
    <row r="9" spans="1:15" x14ac:dyDescent="0.25">
      <c r="C9" s="9"/>
    </row>
    <row r="10" spans="1:15" x14ac:dyDescent="0.25">
      <c r="A10" s="96" t="s">
        <v>88</v>
      </c>
      <c r="B10" t="s">
        <v>90</v>
      </c>
    </row>
    <row r="11" spans="1:15" x14ac:dyDescent="0.25">
      <c r="B11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A4" sqref="A4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17" t="s">
        <v>120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15.75" thickBot="1" x14ac:dyDescent="0.3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15.75" thickBot="1" x14ac:dyDescent="0.3">
      <c r="C4" s="24"/>
      <c r="D4" s="25" t="s">
        <v>0</v>
      </c>
      <c r="E4" s="118" t="s">
        <v>110</v>
      </c>
      <c r="F4" s="118"/>
      <c r="G4" s="119"/>
    </row>
    <row r="5" spans="1:12" ht="15.75" thickBot="1" x14ac:dyDescent="0.3"/>
    <row r="6" spans="1:12" ht="15.75" thickBot="1" x14ac:dyDescent="0.3">
      <c r="D6" s="16" t="s">
        <v>1</v>
      </c>
      <c r="E6" s="17">
        <v>360</v>
      </c>
      <c r="F6" s="18" t="s">
        <v>2</v>
      </c>
      <c r="G6" s="19">
        <v>318.10000000000002</v>
      </c>
    </row>
    <row r="7" spans="1:12" x14ac:dyDescent="0.25">
      <c r="D7" s="20" t="s">
        <v>3</v>
      </c>
      <c r="E7" s="21">
        <v>1050</v>
      </c>
    </row>
    <row r="8" spans="1:12" ht="15.75" thickBot="1" x14ac:dyDescent="0.3">
      <c r="D8" s="22" t="s">
        <v>4</v>
      </c>
      <c r="E8" s="23">
        <v>495</v>
      </c>
    </row>
    <row r="9" spans="1:12" ht="15.75" thickBot="1" x14ac:dyDescent="0.3"/>
    <row r="10" spans="1:12" ht="24" thickBot="1" x14ac:dyDescent="0.4">
      <c r="A10" s="120" t="s">
        <v>45</v>
      </c>
      <c r="B10" s="121"/>
      <c r="E10" s="122" t="s">
        <v>63</v>
      </c>
      <c r="F10" s="122"/>
      <c r="G10" s="122"/>
      <c r="J10" s="122" t="s">
        <v>64</v>
      </c>
      <c r="K10" s="122"/>
      <c r="L10" s="122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3" t="s">
        <v>26</v>
      </c>
      <c r="B12" s="124"/>
      <c r="E12" s="125" t="s">
        <v>46</v>
      </c>
      <c r="F12" s="126"/>
      <c r="G12" s="127"/>
      <c r="J12" s="125" t="s">
        <v>46</v>
      </c>
      <c r="K12" s="126"/>
      <c r="L12" s="127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111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3" t="s">
        <v>37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0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39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08" t="s">
        <v>62</v>
      </c>
      <c r="F23" s="109"/>
      <c r="G23" s="110"/>
      <c r="J23" s="108" t="s">
        <v>62</v>
      </c>
      <c r="K23" s="109"/>
      <c r="L23" s="110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1" t="s">
        <v>27</v>
      </c>
      <c r="B29" s="112"/>
      <c r="E29" s="113" t="s">
        <v>29</v>
      </c>
      <c r="F29" s="114"/>
      <c r="G29" s="115"/>
      <c r="J29" s="113" t="s">
        <v>29</v>
      </c>
      <c r="K29" s="114"/>
      <c r="L29" s="115"/>
    </row>
    <row r="30" spans="1:12" x14ac:dyDescent="0.25">
      <c r="A30" s="5" t="s">
        <v>25</v>
      </c>
      <c r="B30" s="14">
        <v>96.3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13" t="s">
        <v>105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13" t="s">
        <v>34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106</v>
      </c>
    </row>
    <row r="34" spans="1:13" x14ac:dyDescent="0.25">
      <c r="A34" s="6" t="s">
        <v>20</v>
      </c>
      <c r="B34" s="13" t="s">
        <v>34</v>
      </c>
      <c r="D34" s="116" t="s">
        <v>102</v>
      </c>
      <c r="E34" s="116"/>
      <c r="F34" s="116"/>
      <c r="G34" s="116"/>
      <c r="H34" s="116"/>
      <c r="I34" s="116"/>
      <c r="J34" s="116"/>
      <c r="K34" s="116"/>
      <c r="L34" s="116"/>
      <c r="M34" s="116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13" t="s">
        <v>34</v>
      </c>
    </row>
    <row r="37" spans="1:13" x14ac:dyDescent="0.25">
      <c r="A37" s="6" t="s">
        <v>23</v>
      </c>
      <c r="B37" s="33" t="s">
        <v>37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06" t="s">
        <v>29</v>
      </c>
      <c r="B41" s="107"/>
    </row>
    <row r="42" spans="1:13" x14ac:dyDescent="0.25">
      <c r="A42" s="5" t="s">
        <v>30</v>
      </c>
      <c r="B42" s="12" t="s">
        <v>44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13" t="s">
        <v>34</v>
      </c>
    </row>
    <row r="45" spans="1:13" ht="15.75" thickBot="1" x14ac:dyDescent="0.3">
      <c r="A45" s="7" t="s">
        <v>31</v>
      </c>
      <c r="B45" s="15">
        <v>3</v>
      </c>
    </row>
  </sheetData>
  <mergeCells count="15">
    <mergeCell ref="A12:B12"/>
    <mergeCell ref="E12:G12"/>
    <mergeCell ref="J12:L12"/>
    <mergeCell ref="A1:L3"/>
    <mergeCell ref="E4:G4"/>
    <mergeCell ref="A10:B10"/>
    <mergeCell ref="E10:G10"/>
    <mergeCell ref="J10:L10"/>
    <mergeCell ref="A41:B41"/>
    <mergeCell ref="E23:G23"/>
    <mergeCell ref="J23:L23"/>
    <mergeCell ref="A29:B29"/>
    <mergeCell ref="E29:G29"/>
    <mergeCell ref="J29:L29"/>
    <mergeCell ref="D34:M34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28" t="s">
        <v>65</v>
      </c>
      <c r="B1" s="129"/>
      <c r="C1" s="45" t="s">
        <v>66</v>
      </c>
      <c r="D1" s="45" t="s">
        <v>67</v>
      </c>
      <c r="E1" s="46" t="s">
        <v>68</v>
      </c>
      <c r="F1" s="47" t="s">
        <v>69</v>
      </c>
      <c r="G1" s="48">
        <v>230</v>
      </c>
      <c r="H1" s="49" t="s">
        <v>70</v>
      </c>
      <c r="I1" s="48">
        <v>8700</v>
      </c>
      <c r="J1" s="50" t="s">
        <v>71</v>
      </c>
      <c r="K1" s="130" t="s">
        <v>72</v>
      </c>
      <c r="L1" s="131"/>
      <c r="M1" s="131"/>
      <c r="N1" s="131"/>
      <c r="O1" s="132"/>
    </row>
    <row r="2" spans="1:15" x14ac:dyDescent="0.25">
      <c r="A2" s="51" t="s">
        <v>73</v>
      </c>
      <c r="B2" s="52">
        <v>3.0880000000000001</v>
      </c>
      <c r="C2" s="53">
        <f t="shared" ref="C2:C7" si="0">((1/($B$8*B2))*$N$2)/$L$6</f>
        <v>90.014521354580708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9200</v>
      </c>
      <c r="J2" s="3" t="s">
        <v>71</v>
      </c>
      <c r="K2" s="133" t="s">
        <v>75</v>
      </c>
      <c r="L2" s="134"/>
      <c r="M2" s="58" t="s">
        <v>76</v>
      </c>
      <c r="N2" s="59">
        <v>9200</v>
      </c>
      <c r="O2" s="60" t="s">
        <v>71</v>
      </c>
    </row>
    <row r="3" spans="1:15" ht="15.75" thickBot="1" x14ac:dyDescent="0.3">
      <c r="A3" s="51" t="s">
        <v>77</v>
      </c>
      <c r="B3" s="52">
        <v>2.2080000000000002</v>
      </c>
      <c r="C3" s="61">
        <f t="shared" si="0"/>
        <v>125.88987406836287</v>
      </c>
      <c r="D3" s="62">
        <f>$N$2-(C2*$L$6*B3*$B$8)</f>
        <v>2621.7616580310878</v>
      </c>
      <c r="E3" s="63">
        <f>$G$3-D3</f>
        <v>6378.2383419689122</v>
      </c>
      <c r="F3" s="64" t="s">
        <v>78</v>
      </c>
      <c r="G3" s="65">
        <v>9000</v>
      </c>
      <c r="H3" s="66" t="s">
        <v>71</v>
      </c>
      <c r="I3" s="67"/>
      <c r="J3" s="68"/>
      <c r="K3" s="69" t="s">
        <v>73</v>
      </c>
      <c r="L3" s="70">
        <v>2.98</v>
      </c>
      <c r="M3" s="71" t="s">
        <v>76</v>
      </c>
      <c r="N3" s="72">
        <v>92</v>
      </c>
      <c r="O3" s="73" t="s">
        <v>79</v>
      </c>
    </row>
    <row r="4" spans="1:15" ht="15.75" thickBot="1" x14ac:dyDescent="0.3">
      <c r="A4" s="51" t="s">
        <v>80</v>
      </c>
      <c r="B4" s="52">
        <v>1.7649999999999999</v>
      </c>
      <c r="C4" s="61">
        <f t="shared" si="0"/>
        <v>157.48716257390666</v>
      </c>
      <c r="D4" s="62">
        <f>$N$2-(C3*$L$6*B4*$B$8)</f>
        <v>1845.8333333333339</v>
      </c>
      <c r="E4" s="74">
        <f t="shared" ref="E4:E7" si="1">$G$3-D4</f>
        <v>7154.1666666666661</v>
      </c>
      <c r="H4" s="1"/>
      <c r="I4" s="75"/>
      <c r="J4" s="76"/>
      <c r="K4" s="77" t="s">
        <v>81</v>
      </c>
      <c r="L4" s="70">
        <v>3.9449999999999998</v>
      </c>
      <c r="M4" s="71"/>
      <c r="N4" s="78"/>
      <c r="O4" s="73"/>
    </row>
    <row r="5" spans="1:15" ht="15.75" thickBot="1" x14ac:dyDescent="0.3">
      <c r="A5" s="51" t="s">
        <v>82</v>
      </c>
      <c r="B5" s="52">
        <v>1.48</v>
      </c>
      <c r="C5" s="61">
        <f t="shared" si="0"/>
        <v>187.8140823938819</v>
      </c>
      <c r="D5" s="62">
        <f>$N$2-(C4*$L$6*B5*$B$8)</f>
        <v>1485.5524079320112</v>
      </c>
      <c r="E5" s="74">
        <f t="shared" si="1"/>
        <v>7514.4475920679888</v>
      </c>
      <c r="F5" s="79" t="s">
        <v>83</v>
      </c>
      <c r="G5" s="80">
        <f>I1/(B7*G1*$L$6)</f>
        <v>3.8905272167066074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1.28</v>
      </c>
      <c r="C6" s="61">
        <f t="shared" si="0"/>
        <v>217.16003276792597</v>
      </c>
      <c r="D6" s="62">
        <f>$N$2-(C5*$L$6*B6*$B$8)</f>
        <v>1243.2432432432424</v>
      </c>
      <c r="E6" s="74">
        <f t="shared" si="1"/>
        <v>7756.7567567567576</v>
      </c>
      <c r="F6" s="84" t="s">
        <v>85</v>
      </c>
      <c r="G6" s="85">
        <f>N2/(B8*G2*$L$6)</f>
        <v>3.0884982438105024</v>
      </c>
      <c r="H6" s="78"/>
      <c r="I6" s="78"/>
      <c r="J6" s="81"/>
      <c r="K6" s="86" t="s">
        <v>86</v>
      </c>
      <c r="L6" s="87">
        <f>(N2*(1/(L3*L4)))/N3</f>
        <v>8.5062223016136311</v>
      </c>
      <c r="M6" s="88"/>
      <c r="N6" s="89"/>
      <c r="O6" s="90"/>
    </row>
    <row r="7" spans="1:15" ht="15.75" thickBot="1" x14ac:dyDescent="0.3">
      <c r="A7" s="51" t="s">
        <v>87</v>
      </c>
      <c r="B7" s="52">
        <v>1.143</v>
      </c>
      <c r="C7" s="91">
        <f t="shared" si="0"/>
        <v>243.18883809531516</v>
      </c>
      <c r="D7" s="92">
        <f>$N$2-(C6*$L$6*B7*$B$8)</f>
        <v>984.6875</v>
      </c>
      <c r="E7" s="93">
        <f t="shared" si="1"/>
        <v>8015.3125</v>
      </c>
    </row>
    <row r="8" spans="1:15" ht="15.75" thickBot="1" x14ac:dyDescent="0.3">
      <c r="A8" s="94" t="s">
        <v>81</v>
      </c>
      <c r="B8" s="95">
        <v>3.891</v>
      </c>
      <c r="C8" s="9"/>
    </row>
    <row r="9" spans="1:15" x14ac:dyDescent="0.25">
      <c r="C9" s="9"/>
    </row>
    <row r="10" spans="1:15" x14ac:dyDescent="0.25">
      <c r="A10" s="96" t="s">
        <v>88</v>
      </c>
      <c r="B10" t="s">
        <v>90</v>
      </c>
    </row>
    <row r="11" spans="1:15" x14ac:dyDescent="0.25">
      <c r="B11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E43" sqref="E43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17" t="s">
        <v>122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15.75" thickBot="1" x14ac:dyDescent="0.3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15.75" thickBot="1" x14ac:dyDescent="0.3">
      <c r="C4" s="24"/>
      <c r="D4" s="25" t="s">
        <v>0</v>
      </c>
      <c r="E4" s="118" t="s">
        <v>123</v>
      </c>
      <c r="F4" s="118"/>
      <c r="G4" s="119"/>
    </row>
    <row r="5" spans="1:12" ht="15.75" thickBot="1" x14ac:dyDescent="0.3"/>
    <row r="6" spans="1:12" ht="15.75" thickBot="1" x14ac:dyDescent="0.3">
      <c r="D6" s="16" t="s">
        <v>1</v>
      </c>
      <c r="E6" s="17">
        <v>360</v>
      </c>
      <c r="F6" s="18" t="s">
        <v>2</v>
      </c>
      <c r="G6" s="19">
        <v>418.9</v>
      </c>
    </row>
    <row r="7" spans="1:12" x14ac:dyDescent="0.25">
      <c r="D7" s="20" t="s">
        <v>3</v>
      </c>
      <c r="E7" s="21">
        <v>1250</v>
      </c>
    </row>
    <row r="8" spans="1:12" ht="15.75" thickBot="1" x14ac:dyDescent="0.3">
      <c r="D8" s="22" t="s">
        <v>4</v>
      </c>
      <c r="E8" s="23">
        <v>501</v>
      </c>
    </row>
    <row r="9" spans="1:12" ht="15.75" thickBot="1" x14ac:dyDescent="0.3"/>
    <row r="10" spans="1:12" ht="24" thickBot="1" x14ac:dyDescent="0.4">
      <c r="A10" s="120" t="s">
        <v>45</v>
      </c>
      <c r="B10" s="121"/>
      <c r="E10" s="122" t="s">
        <v>63</v>
      </c>
      <c r="F10" s="122"/>
      <c r="G10" s="122"/>
      <c r="J10" s="122" t="s">
        <v>64</v>
      </c>
      <c r="K10" s="122"/>
      <c r="L10" s="122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3" t="s">
        <v>26</v>
      </c>
      <c r="B12" s="124"/>
      <c r="E12" s="125" t="s">
        <v>46</v>
      </c>
      <c r="F12" s="126"/>
      <c r="G12" s="127"/>
      <c r="J12" s="125" t="s">
        <v>46</v>
      </c>
      <c r="K12" s="126"/>
      <c r="L12" s="127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36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1" t="s">
        <v>38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94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08" t="s">
        <v>62</v>
      </c>
      <c r="F23" s="109"/>
      <c r="G23" s="110"/>
      <c r="J23" s="108" t="s">
        <v>62</v>
      </c>
      <c r="K23" s="109"/>
      <c r="L23" s="110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105" t="s">
        <v>38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1" t="s">
        <v>27</v>
      </c>
      <c r="B29" s="112"/>
      <c r="E29" s="113" t="s">
        <v>29</v>
      </c>
      <c r="F29" s="114"/>
      <c r="G29" s="115"/>
      <c r="J29" s="113" t="s">
        <v>29</v>
      </c>
      <c r="K29" s="114"/>
      <c r="L29" s="115"/>
    </row>
    <row r="30" spans="1:12" x14ac:dyDescent="0.25">
      <c r="A30" s="5" t="s">
        <v>25</v>
      </c>
      <c r="B30" s="14">
        <v>100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106</v>
      </c>
    </row>
    <row r="34" spans="1:13" x14ac:dyDescent="0.25">
      <c r="A34" s="6" t="s">
        <v>20</v>
      </c>
      <c r="B34" s="13" t="s">
        <v>34</v>
      </c>
      <c r="D34" s="116" t="s">
        <v>102</v>
      </c>
      <c r="E34" s="116"/>
      <c r="F34" s="116"/>
      <c r="G34" s="116"/>
      <c r="H34" s="116"/>
      <c r="I34" s="116"/>
      <c r="J34" s="116"/>
      <c r="K34" s="116"/>
      <c r="L34" s="116"/>
      <c r="M34" s="116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13" t="s">
        <v>34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06" t="s">
        <v>29</v>
      </c>
      <c r="B41" s="107"/>
    </row>
    <row r="42" spans="1:13" x14ac:dyDescent="0.25">
      <c r="A42" s="5" t="s">
        <v>30</v>
      </c>
      <c r="B42" s="12" t="s">
        <v>98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45</v>
      </c>
    </row>
  </sheetData>
  <mergeCells count="15">
    <mergeCell ref="A12:B12"/>
    <mergeCell ref="E12:G12"/>
    <mergeCell ref="J12:L12"/>
    <mergeCell ref="A1:L3"/>
    <mergeCell ref="E4:G4"/>
    <mergeCell ref="A10:B10"/>
    <mergeCell ref="E10:G10"/>
    <mergeCell ref="J10:L10"/>
    <mergeCell ref="A41:B41"/>
    <mergeCell ref="E23:G23"/>
    <mergeCell ref="J23:L23"/>
    <mergeCell ref="A29:B29"/>
    <mergeCell ref="E29:G29"/>
    <mergeCell ref="J29:L29"/>
    <mergeCell ref="D34:M34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28" t="s">
        <v>65</v>
      </c>
      <c r="B1" s="129"/>
      <c r="C1" s="45" t="s">
        <v>66</v>
      </c>
      <c r="D1" s="45" t="s">
        <v>67</v>
      </c>
      <c r="E1" s="46" t="s">
        <v>68</v>
      </c>
      <c r="F1" s="47" t="s">
        <v>69</v>
      </c>
      <c r="G1" s="48">
        <v>230</v>
      </c>
      <c r="H1" s="49" t="s">
        <v>70</v>
      </c>
      <c r="I1" s="48">
        <v>7000</v>
      </c>
      <c r="J1" s="50" t="s">
        <v>71</v>
      </c>
      <c r="K1" s="130" t="s">
        <v>72</v>
      </c>
      <c r="L1" s="131"/>
      <c r="M1" s="131"/>
      <c r="N1" s="131"/>
      <c r="O1" s="132"/>
    </row>
    <row r="2" spans="1:15" x14ac:dyDescent="0.25">
      <c r="A2" s="51" t="s">
        <v>73</v>
      </c>
      <c r="B2" s="52">
        <v>2.6859999999999999</v>
      </c>
      <c r="C2" s="53">
        <f t="shared" ref="C2:C7" si="0">((1/($B$8*B2))*$N$2)/$L$6</f>
        <v>90.010031869415258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7500</v>
      </c>
      <c r="J2" s="3" t="s">
        <v>71</v>
      </c>
      <c r="K2" s="133" t="s">
        <v>75</v>
      </c>
      <c r="L2" s="134"/>
      <c r="M2" s="58" t="s">
        <v>76</v>
      </c>
      <c r="N2" s="59">
        <v>7500</v>
      </c>
      <c r="O2" s="60" t="s">
        <v>71</v>
      </c>
    </row>
    <row r="3" spans="1:15" ht="15.75" thickBot="1" x14ac:dyDescent="0.3">
      <c r="A3" s="51" t="s">
        <v>77</v>
      </c>
      <c r="B3" s="52">
        <v>1.895</v>
      </c>
      <c r="C3" s="61">
        <f t="shared" si="0"/>
        <v>127.58150163654319</v>
      </c>
      <c r="D3" s="62">
        <f>$N$2-(C2*$L$6*B3*$B$8)</f>
        <v>2208.6746090841398</v>
      </c>
      <c r="E3" s="63">
        <f>$G$3-D3</f>
        <v>5091.3253909158602</v>
      </c>
      <c r="F3" s="64" t="s">
        <v>78</v>
      </c>
      <c r="G3" s="65">
        <v>7300</v>
      </c>
      <c r="H3" s="66" t="s">
        <v>71</v>
      </c>
      <c r="I3" s="67"/>
      <c r="J3" s="68"/>
      <c r="K3" s="69" t="s">
        <v>73</v>
      </c>
      <c r="L3" s="70">
        <v>2.5569999999999999</v>
      </c>
      <c r="M3" s="71" t="s">
        <v>76</v>
      </c>
      <c r="N3" s="72">
        <v>97</v>
      </c>
      <c r="O3" s="73" t="s">
        <v>79</v>
      </c>
    </row>
    <row r="4" spans="1:15" ht="15.75" thickBot="1" x14ac:dyDescent="0.3">
      <c r="A4" s="51" t="s">
        <v>80</v>
      </c>
      <c r="B4" s="52">
        <v>1.5349999999999999</v>
      </c>
      <c r="C4" s="61">
        <f t="shared" si="0"/>
        <v>157.50289615716571</v>
      </c>
      <c r="D4" s="62">
        <f>$N$2-(C3*$L$6*B4*$B$8)</f>
        <v>1424.8021108179428</v>
      </c>
      <c r="E4" s="74">
        <f t="shared" ref="E4:E7" si="1">$G$3-D4</f>
        <v>5875.1978891820572</v>
      </c>
      <c r="H4" s="1"/>
      <c r="I4" s="75"/>
      <c r="J4" s="76"/>
      <c r="K4" s="77" t="s">
        <v>81</v>
      </c>
      <c r="L4" s="70">
        <v>3.7450000000000001</v>
      </c>
      <c r="M4" s="71"/>
      <c r="N4" s="78"/>
      <c r="O4" s="73"/>
    </row>
    <row r="5" spans="1:15" ht="15.75" thickBot="1" x14ac:dyDescent="0.3">
      <c r="A5" s="51" t="s">
        <v>82</v>
      </c>
      <c r="B5" s="52">
        <v>1.29</v>
      </c>
      <c r="C5" s="61">
        <f t="shared" si="0"/>
        <v>187.4162369001933</v>
      </c>
      <c r="D5" s="62">
        <f>$N$2-(C4*$L$6*B5*$B$8)</f>
        <v>1197.0684039087946</v>
      </c>
      <c r="E5" s="74">
        <f t="shared" si="1"/>
        <v>6102.9315960912054</v>
      </c>
      <c r="F5" s="79" t="s">
        <v>83</v>
      </c>
      <c r="G5" s="80">
        <f>I1/(B7*G1*$L$6)</f>
        <v>3.8423260707057283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1.1200000000000001</v>
      </c>
      <c r="C6" s="61">
        <f t="shared" si="0"/>
        <v>215.86334428682977</v>
      </c>
      <c r="D6" s="62">
        <f>$N$2-(C5*$L$6*B6*$B$8)</f>
        <v>988.37209302325482</v>
      </c>
      <c r="E6" s="74">
        <f t="shared" si="1"/>
        <v>6311.6279069767452</v>
      </c>
      <c r="F6" s="84" t="s">
        <v>85</v>
      </c>
      <c r="G6" s="85">
        <f>N2/(B8*G2*$L$6)</f>
        <v>2.6862993955694372</v>
      </c>
      <c r="H6" s="78"/>
      <c r="I6" s="78"/>
      <c r="J6" s="81"/>
      <c r="K6" s="86" t="s">
        <v>86</v>
      </c>
      <c r="L6" s="87">
        <f>(N2*(1/(L3*L4)))/N3</f>
        <v>8.0743389965257784</v>
      </c>
      <c r="M6" s="88"/>
      <c r="N6" s="89"/>
      <c r="O6" s="90"/>
    </row>
    <row r="7" spans="1:15" ht="15.75" thickBot="1" x14ac:dyDescent="0.3">
      <c r="A7" s="51" t="s">
        <v>87</v>
      </c>
      <c r="B7" s="52">
        <v>0.98099999999999998</v>
      </c>
      <c r="C7" s="91">
        <f t="shared" si="0"/>
        <v>246.44948583205849</v>
      </c>
      <c r="D7" s="92">
        <f>$N$2-(C6*$L$6*B7*$B$8)</f>
        <v>930.80357142857247</v>
      </c>
      <c r="E7" s="93">
        <f t="shared" si="1"/>
        <v>6369.1964285714275</v>
      </c>
    </row>
    <row r="8" spans="1:15" ht="15.75" thickBot="1" x14ac:dyDescent="0.3">
      <c r="A8" s="94" t="s">
        <v>81</v>
      </c>
      <c r="B8" s="95">
        <v>3.8420000000000001</v>
      </c>
      <c r="C8" s="9"/>
    </row>
    <row r="9" spans="1:15" x14ac:dyDescent="0.25">
      <c r="C9" s="9"/>
    </row>
    <row r="10" spans="1:15" x14ac:dyDescent="0.25">
      <c r="A10" s="96" t="s">
        <v>88</v>
      </c>
      <c r="B10" t="s">
        <v>90</v>
      </c>
    </row>
    <row r="11" spans="1:15" x14ac:dyDescent="0.25">
      <c r="B11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A4" sqref="A4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17" t="s">
        <v>119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15.75" thickBot="1" x14ac:dyDescent="0.3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15.75" thickBot="1" x14ac:dyDescent="0.3">
      <c r="C4" s="24"/>
      <c r="D4" s="25" t="s">
        <v>0</v>
      </c>
      <c r="E4" s="118" t="s">
        <v>35</v>
      </c>
      <c r="F4" s="118"/>
      <c r="G4" s="119"/>
    </row>
    <row r="5" spans="1:12" ht="15.75" thickBot="1" x14ac:dyDescent="0.3"/>
    <row r="6" spans="1:12" ht="15.75" thickBot="1" x14ac:dyDescent="0.3">
      <c r="D6" s="16" t="s">
        <v>1</v>
      </c>
      <c r="E6" s="17">
        <v>430</v>
      </c>
      <c r="F6" s="18" t="s">
        <v>2</v>
      </c>
      <c r="G6" s="19">
        <v>524.70000000000005</v>
      </c>
    </row>
    <row r="7" spans="1:12" x14ac:dyDescent="0.25">
      <c r="D7" s="20" t="s">
        <v>3</v>
      </c>
      <c r="E7" s="21">
        <v>1410</v>
      </c>
    </row>
    <row r="8" spans="1:12" ht="15.75" thickBot="1" x14ac:dyDescent="0.3">
      <c r="D8" s="22" t="s">
        <v>4</v>
      </c>
      <c r="E8" s="23">
        <v>506</v>
      </c>
    </row>
    <row r="9" spans="1:12" ht="15.75" thickBot="1" x14ac:dyDescent="0.3"/>
    <row r="10" spans="1:12" ht="24" thickBot="1" x14ac:dyDescent="0.4">
      <c r="A10" s="120" t="s">
        <v>45</v>
      </c>
      <c r="B10" s="121"/>
      <c r="E10" s="122" t="s">
        <v>63</v>
      </c>
      <c r="F10" s="122"/>
      <c r="G10" s="122"/>
      <c r="J10" s="122" t="s">
        <v>64</v>
      </c>
      <c r="K10" s="122"/>
      <c r="L10" s="122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3" t="s">
        <v>26</v>
      </c>
      <c r="B12" s="124"/>
      <c r="E12" s="125" t="s">
        <v>46</v>
      </c>
      <c r="F12" s="126"/>
      <c r="G12" s="127"/>
      <c r="J12" s="125" t="s">
        <v>46</v>
      </c>
      <c r="K12" s="126"/>
      <c r="L12" s="127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36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39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08" t="s">
        <v>62</v>
      </c>
      <c r="F23" s="109"/>
      <c r="G23" s="110"/>
      <c r="J23" s="108" t="s">
        <v>62</v>
      </c>
      <c r="K23" s="109"/>
      <c r="L23" s="110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1" t="s">
        <v>27</v>
      </c>
      <c r="B29" s="112"/>
      <c r="E29" s="113" t="s">
        <v>29</v>
      </c>
      <c r="F29" s="114"/>
      <c r="G29" s="115"/>
      <c r="J29" s="113" t="s">
        <v>29</v>
      </c>
      <c r="K29" s="114"/>
      <c r="L29" s="115"/>
    </row>
    <row r="30" spans="1:12" x14ac:dyDescent="0.25">
      <c r="A30" s="5" t="s">
        <v>25</v>
      </c>
      <c r="B30" s="14">
        <v>88.9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40</v>
      </c>
    </row>
    <row r="34" spans="1:13" x14ac:dyDescent="0.25">
      <c r="A34" s="6" t="s">
        <v>20</v>
      </c>
      <c r="B34" s="33" t="s">
        <v>37</v>
      </c>
      <c r="D34" s="116" t="s">
        <v>102</v>
      </c>
      <c r="E34" s="116"/>
      <c r="F34" s="116"/>
      <c r="G34" s="116"/>
      <c r="H34" s="116"/>
      <c r="I34" s="116"/>
      <c r="J34" s="116"/>
      <c r="K34" s="116"/>
      <c r="L34" s="116"/>
      <c r="M34" s="116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06" t="s">
        <v>29</v>
      </c>
      <c r="B41" s="107"/>
    </row>
    <row r="42" spans="1:13" x14ac:dyDescent="0.25">
      <c r="A42" s="5" t="s">
        <v>30</v>
      </c>
      <c r="B42" s="12" t="s">
        <v>44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80</v>
      </c>
    </row>
  </sheetData>
  <mergeCells count="15">
    <mergeCell ref="E4:G4"/>
    <mergeCell ref="A1:L3"/>
    <mergeCell ref="A12:B12"/>
    <mergeCell ref="A29:B29"/>
    <mergeCell ref="A41:B41"/>
    <mergeCell ref="A10:B10"/>
    <mergeCell ref="E10:G10"/>
    <mergeCell ref="E12:G12"/>
    <mergeCell ref="E23:G23"/>
    <mergeCell ref="E29:G29"/>
    <mergeCell ref="D34:M34"/>
    <mergeCell ref="J10:L10"/>
    <mergeCell ref="J12:L12"/>
    <mergeCell ref="J23:L23"/>
    <mergeCell ref="J29:L29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28" t="s">
        <v>65</v>
      </c>
      <c r="B1" s="129"/>
      <c r="C1" s="45" t="s">
        <v>66</v>
      </c>
      <c r="D1" s="45" t="s">
        <v>67</v>
      </c>
      <c r="E1" s="46" t="s">
        <v>68</v>
      </c>
      <c r="F1" s="47" t="s">
        <v>69</v>
      </c>
      <c r="G1" s="48">
        <v>230</v>
      </c>
      <c r="H1" s="49" t="s">
        <v>70</v>
      </c>
      <c r="I1" s="48">
        <v>7600</v>
      </c>
      <c r="J1" s="50" t="s">
        <v>71</v>
      </c>
      <c r="K1" s="130" t="s">
        <v>72</v>
      </c>
      <c r="L1" s="131"/>
      <c r="M1" s="131"/>
      <c r="N1" s="131"/>
      <c r="O1" s="132"/>
    </row>
    <row r="2" spans="1:15" x14ac:dyDescent="0.25">
      <c r="A2" s="51" t="s">
        <v>73</v>
      </c>
      <c r="B2" s="52">
        <v>3.0779999999999998</v>
      </c>
      <c r="C2" s="53">
        <f t="shared" ref="C2:C7" si="0">((1/($B$8*B2))*$N$2)/$L$6</f>
        <v>89.989145103561583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8100</v>
      </c>
      <c r="J2" s="3" t="s">
        <v>71</v>
      </c>
      <c r="K2" s="133" t="s">
        <v>75</v>
      </c>
      <c r="L2" s="134"/>
      <c r="M2" s="58" t="s">
        <v>76</v>
      </c>
      <c r="N2" s="59">
        <v>8100</v>
      </c>
      <c r="O2" s="60" t="s">
        <v>71</v>
      </c>
    </row>
    <row r="3" spans="1:15" ht="15.75" thickBot="1" x14ac:dyDescent="0.3">
      <c r="A3" s="51" t="s">
        <v>77</v>
      </c>
      <c r="B3" s="52">
        <v>2.2269999999999999</v>
      </c>
      <c r="C3" s="61">
        <f t="shared" si="0"/>
        <v>124.37655528907166</v>
      </c>
      <c r="D3" s="62">
        <f>$N$2-(C2*$L$6*B3*$B$8)</f>
        <v>2239.4736842105267</v>
      </c>
      <c r="E3" s="63">
        <f>$G$3-D3</f>
        <v>5760.5263157894733</v>
      </c>
      <c r="F3" s="64" t="s">
        <v>78</v>
      </c>
      <c r="G3" s="65">
        <v>8000</v>
      </c>
      <c r="H3" s="66" t="s">
        <v>71</v>
      </c>
      <c r="I3" s="67"/>
      <c r="J3" s="68"/>
      <c r="K3" s="69" t="s">
        <v>73</v>
      </c>
      <c r="L3" s="70">
        <v>3.0369999999999999</v>
      </c>
      <c r="M3" s="71" t="s">
        <v>76</v>
      </c>
      <c r="N3" s="72">
        <v>101</v>
      </c>
      <c r="O3" s="73" t="s">
        <v>79</v>
      </c>
    </row>
    <row r="4" spans="1:15" ht="15.75" thickBot="1" x14ac:dyDescent="0.3">
      <c r="A4" s="51" t="s">
        <v>80</v>
      </c>
      <c r="B4" s="52">
        <v>1.7430000000000001</v>
      </c>
      <c r="C4" s="61">
        <f t="shared" si="0"/>
        <v>158.91370546687466</v>
      </c>
      <c r="D4" s="62">
        <f>$N$2-(C3*$L$6*B4*$B$8)</f>
        <v>1760.3951504265824</v>
      </c>
      <c r="E4" s="74">
        <f t="shared" ref="E4:E7" si="1">$G$3-D4</f>
        <v>6239.6048495734176</v>
      </c>
      <c r="H4" s="1"/>
      <c r="I4" s="75"/>
      <c r="J4" s="76"/>
      <c r="K4" s="77" t="s">
        <v>81</v>
      </c>
      <c r="L4" s="70">
        <v>3.51</v>
      </c>
      <c r="M4" s="71"/>
      <c r="N4" s="78"/>
      <c r="O4" s="73"/>
    </row>
    <row r="5" spans="1:15" ht="15.75" thickBot="1" x14ac:dyDescent="0.3">
      <c r="A5" s="51" t="s">
        <v>82</v>
      </c>
      <c r="B5" s="52">
        <v>1.45</v>
      </c>
      <c r="C5" s="61">
        <f t="shared" si="0"/>
        <v>191.02523353707764</v>
      </c>
      <c r="D5" s="62">
        <f>$N$2-(C4*$L$6*B5*$B$8)</f>
        <v>1361.6179001721175</v>
      </c>
      <c r="E5" s="74">
        <f t="shared" si="1"/>
        <v>6638.3820998278825</v>
      </c>
      <c r="F5" s="79" t="s">
        <v>83</v>
      </c>
      <c r="G5" s="80">
        <f>I1/(B7*G1*$L$6)</f>
        <v>3.8868302680518152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1.26</v>
      </c>
      <c r="C6" s="61">
        <f t="shared" si="0"/>
        <v>219.8306258958433</v>
      </c>
      <c r="D6" s="62">
        <f>$N$2-(C5*$L$6*B6*$B$8)</f>
        <v>1061.379310344827</v>
      </c>
      <c r="E6" s="74">
        <f t="shared" si="1"/>
        <v>6938.620689655173</v>
      </c>
      <c r="F6" s="84" t="s">
        <v>85</v>
      </c>
      <c r="G6" s="85">
        <f>N2/(B8*G2*$L$6)</f>
        <v>3.077628762541806</v>
      </c>
      <c r="H6" s="78"/>
      <c r="I6" s="78"/>
      <c r="J6" s="81"/>
      <c r="K6" s="86" t="s">
        <v>86</v>
      </c>
      <c r="L6" s="87">
        <f>(N2*(1/(L3*L4)))/N3</f>
        <v>7.5233581462044281</v>
      </c>
      <c r="M6" s="88"/>
      <c r="N6" s="89"/>
      <c r="O6" s="90"/>
    </row>
    <row r="7" spans="1:15" ht="15.75" thickBot="1" x14ac:dyDescent="0.3">
      <c r="A7" s="51" t="s">
        <v>87</v>
      </c>
      <c r="B7" s="52">
        <v>1.1299999999999999</v>
      </c>
      <c r="C7" s="91">
        <f t="shared" si="0"/>
        <v>245.12087489271028</v>
      </c>
      <c r="D7" s="92">
        <f>$N$2-(C6*$L$6*B7*$B$8)</f>
        <v>835.71428571428623</v>
      </c>
      <c r="E7" s="93">
        <f t="shared" si="1"/>
        <v>7164.2857142857138</v>
      </c>
    </row>
    <row r="8" spans="1:15" ht="15.75" thickBot="1" x14ac:dyDescent="0.3">
      <c r="A8" s="94" t="s">
        <v>81</v>
      </c>
      <c r="B8" s="95">
        <v>3.887</v>
      </c>
      <c r="C8" s="9"/>
    </row>
    <row r="9" spans="1:15" x14ac:dyDescent="0.25">
      <c r="C9" s="9"/>
    </row>
    <row r="10" spans="1:15" x14ac:dyDescent="0.25">
      <c r="A10" s="96" t="s">
        <v>88</v>
      </c>
      <c r="B10" t="s">
        <v>90</v>
      </c>
    </row>
    <row r="11" spans="1:15" x14ac:dyDescent="0.25">
      <c r="B11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G37" sqref="G37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17" t="s">
        <v>108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15.75" thickBot="1" x14ac:dyDescent="0.3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15.75" thickBot="1" x14ac:dyDescent="0.3">
      <c r="C4" s="24"/>
      <c r="D4" s="25" t="s">
        <v>0</v>
      </c>
      <c r="E4" s="118" t="s">
        <v>109</v>
      </c>
      <c r="F4" s="118"/>
      <c r="G4" s="119"/>
    </row>
    <row r="5" spans="1:12" ht="15.75" thickBot="1" x14ac:dyDescent="0.3"/>
    <row r="6" spans="1:12" ht="15.75" thickBot="1" x14ac:dyDescent="0.3">
      <c r="D6" s="16" t="s">
        <v>1</v>
      </c>
      <c r="E6" s="17">
        <v>320</v>
      </c>
      <c r="F6" s="18" t="s">
        <v>2</v>
      </c>
      <c r="G6" s="19">
        <v>369.6</v>
      </c>
    </row>
    <row r="7" spans="1:12" x14ac:dyDescent="0.25">
      <c r="D7" s="20" t="s">
        <v>3</v>
      </c>
      <c r="E7" s="21">
        <v>1000</v>
      </c>
    </row>
    <row r="8" spans="1:12" ht="15.75" thickBot="1" x14ac:dyDescent="0.3">
      <c r="D8" s="22" t="s">
        <v>4</v>
      </c>
      <c r="E8" s="23">
        <v>491</v>
      </c>
    </row>
    <row r="9" spans="1:12" ht="15.75" thickBot="1" x14ac:dyDescent="0.3"/>
    <row r="10" spans="1:12" ht="24" thickBot="1" x14ac:dyDescent="0.4">
      <c r="A10" s="120" t="s">
        <v>45</v>
      </c>
      <c r="B10" s="121"/>
      <c r="E10" s="122" t="s">
        <v>63</v>
      </c>
      <c r="F10" s="122"/>
      <c r="G10" s="122"/>
      <c r="J10" s="122" t="s">
        <v>64</v>
      </c>
      <c r="K10" s="122"/>
      <c r="L10" s="122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3" t="s">
        <v>26</v>
      </c>
      <c r="B12" s="124"/>
      <c r="E12" s="125" t="s">
        <v>46</v>
      </c>
      <c r="F12" s="126"/>
      <c r="G12" s="127"/>
      <c r="J12" s="125" t="s">
        <v>46</v>
      </c>
      <c r="K12" s="126"/>
      <c r="L12" s="127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96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3" t="s">
        <v>37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0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39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08" t="s">
        <v>62</v>
      </c>
      <c r="F23" s="109"/>
      <c r="G23" s="110"/>
      <c r="J23" s="108" t="s">
        <v>62</v>
      </c>
      <c r="K23" s="109"/>
      <c r="L23" s="110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1" t="s">
        <v>27</v>
      </c>
      <c r="B29" s="112"/>
      <c r="E29" s="113" t="s">
        <v>29</v>
      </c>
      <c r="F29" s="114"/>
      <c r="G29" s="115"/>
      <c r="J29" s="113" t="s">
        <v>29</v>
      </c>
      <c r="K29" s="114"/>
      <c r="L29" s="115"/>
    </row>
    <row r="30" spans="1:12" x14ac:dyDescent="0.25">
      <c r="A30" s="5" t="s">
        <v>25</v>
      </c>
      <c r="B30" s="14">
        <v>80.5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13" t="s">
        <v>105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13" t="s">
        <v>34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106</v>
      </c>
    </row>
    <row r="34" spans="1:13" x14ac:dyDescent="0.25">
      <c r="A34" s="6" t="s">
        <v>20</v>
      </c>
      <c r="B34" s="13" t="s">
        <v>34</v>
      </c>
      <c r="D34" s="116" t="s">
        <v>102</v>
      </c>
      <c r="E34" s="116"/>
      <c r="F34" s="116"/>
      <c r="G34" s="116"/>
      <c r="H34" s="116"/>
      <c r="I34" s="116"/>
      <c r="J34" s="116"/>
      <c r="K34" s="116"/>
      <c r="L34" s="116"/>
      <c r="M34" s="116"/>
    </row>
    <row r="35" spans="1:13" x14ac:dyDescent="0.25">
      <c r="A35" s="6" t="s">
        <v>21</v>
      </c>
      <c r="B35" s="13" t="s">
        <v>34</v>
      </c>
    </row>
    <row r="36" spans="1:13" x14ac:dyDescent="0.25">
      <c r="A36" s="6" t="s">
        <v>22</v>
      </c>
      <c r="B36" s="13" t="s">
        <v>34</v>
      </c>
    </row>
    <row r="37" spans="1:13" x14ac:dyDescent="0.25">
      <c r="A37" s="6" t="s">
        <v>23</v>
      </c>
      <c r="B37" s="13" t="s">
        <v>107</v>
      </c>
    </row>
    <row r="38" spans="1:13" x14ac:dyDescent="0.25">
      <c r="A38" s="6" t="s">
        <v>24</v>
      </c>
      <c r="B38" s="33" t="s">
        <v>37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06" t="s">
        <v>29</v>
      </c>
      <c r="B41" s="107"/>
    </row>
    <row r="42" spans="1:13" x14ac:dyDescent="0.25">
      <c r="A42" s="5" t="s">
        <v>30</v>
      </c>
      <c r="B42" s="12" t="s">
        <v>105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26</v>
      </c>
    </row>
  </sheetData>
  <mergeCells count="15">
    <mergeCell ref="A12:B12"/>
    <mergeCell ref="E12:G12"/>
    <mergeCell ref="J12:L12"/>
    <mergeCell ref="A1:L3"/>
    <mergeCell ref="E4:G4"/>
    <mergeCell ref="A10:B10"/>
    <mergeCell ref="E10:G10"/>
    <mergeCell ref="J10:L10"/>
    <mergeCell ref="A41:B41"/>
    <mergeCell ref="E23:G23"/>
    <mergeCell ref="J23:L23"/>
    <mergeCell ref="A29:B29"/>
    <mergeCell ref="E29:G29"/>
    <mergeCell ref="J29:L29"/>
    <mergeCell ref="D34:M34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28" t="s">
        <v>65</v>
      </c>
      <c r="B1" s="129"/>
      <c r="C1" s="45" t="s">
        <v>66</v>
      </c>
      <c r="D1" s="45" t="s">
        <v>67</v>
      </c>
      <c r="E1" s="46" t="s">
        <v>68</v>
      </c>
      <c r="F1" s="47" t="s">
        <v>69</v>
      </c>
      <c r="G1" s="48">
        <v>230</v>
      </c>
      <c r="H1" s="49" t="s">
        <v>70</v>
      </c>
      <c r="I1" s="48">
        <v>8000</v>
      </c>
      <c r="J1" s="50" t="s">
        <v>71</v>
      </c>
      <c r="K1" s="130" t="s">
        <v>72</v>
      </c>
      <c r="L1" s="131"/>
      <c r="M1" s="131"/>
      <c r="N1" s="131"/>
      <c r="O1" s="132"/>
    </row>
    <row r="2" spans="1:15" x14ac:dyDescent="0.25">
      <c r="A2" s="51" t="s">
        <v>73</v>
      </c>
      <c r="B2" s="52">
        <v>2.7450000000000001</v>
      </c>
      <c r="C2" s="53">
        <f t="shared" ref="C2:C7" si="0">((1/($B$8*B2))*$N$2)/$L$6</f>
        <v>89.991174695765864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8400</v>
      </c>
      <c r="J2" s="3" t="s">
        <v>71</v>
      </c>
      <c r="K2" s="133" t="s">
        <v>75</v>
      </c>
      <c r="L2" s="134"/>
      <c r="M2" s="58" t="s">
        <v>76</v>
      </c>
      <c r="N2" s="59">
        <v>8400</v>
      </c>
      <c r="O2" s="60" t="s">
        <v>71</v>
      </c>
    </row>
    <row r="3" spans="1:15" ht="15.75" thickBot="1" x14ac:dyDescent="0.3">
      <c r="A3" s="51" t="s">
        <v>77</v>
      </c>
      <c r="B3" s="52">
        <v>1.978</v>
      </c>
      <c r="C3" s="61">
        <f t="shared" si="0"/>
        <v>124.88664031338591</v>
      </c>
      <c r="D3" s="62">
        <f>$N$2-(C2*$L$6*B3*$B$8)</f>
        <v>2347.1038251366135</v>
      </c>
      <c r="E3" s="63">
        <f>$G$3-D3</f>
        <v>5952.8961748633865</v>
      </c>
      <c r="F3" s="64" t="s">
        <v>78</v>
      </c>
      <c r="G3" s="65">
        <v>8300</v>
      </c>
      <c r="H3" s="66" t="s">
        <v>71</v>
      </c>
      <c r="I3" s="67"/>
      <c r="J3" s="68"/>
      <c r="K3" s="69" t="s">
        <v>73</v>
      </c>
      <c r="L3" s="70">
        <v>2.669</v>
      </c>
      <c r="M3" s="71" t="s">
        <v>76</v>
      </c>
      <c r="N3" s="72">
        <v>90</v>
      </c>
      <c r="O3" s="73" t="s">
        <v>79</v>
      </c>
    </row>
    <row r="4" spans="1:15" ht="15.75" thickBot="1" x14ac:dyDescent="0.3">
      <c r="A4" s="51" t="s">
        <v>80</v>
      </c>
      <c r="B4" s="52">
        <v>1.6</v>
      </c>
      <c r="C4" s="61">
        <f t="shared" si="0"/>
        <v>154.39110908742333</v>
      </c>
      <c r="D4" s="62">
        <f>$N$2-(C3*$L$6*B4*$B$8)</f>
        <v>1605.2578361981796</v>
      </c>
      <c r="E4" s="74">
        <f t="shared" ref="E4:E7" si="1">$G$3-D4</f>
        <v>6694.7421638018204</v>
      </c>
      <c r="H4" s="1"/>
      <c r="I4" s="75"/>
      <c r="J4" s="76"/>
      <c r="K4" s="77" t="s">
        <v>81</v>
      </c>
      <c r="L4" s="70">
        <v>4.0229999999999997</v>
      </c>
      <c r="M4" s="71"/>
      <c r="N4" s="78"/>
      <c r="O4" s="73"/>
    </row>
    <row r="5" spans="1:15" ht="15.75" thickBot="1" x14ac:dyDescent="0.3">
      <c r="A5" s="51" t="s">
        <v>82</v>
      </c>
      <c r="B5" s="52">
        <v>1.335</v>
      </c>
      <c r="C5" s="61">
        <f t="shared" si="0"/>
        <v>185.03803336320402</v>
      </c>
      <c r="D5" s="62">
        <f>$N$2-(C4*$L$6*B5*$B$8)</f>
        <v>1391.25</v>
      </c>
      <c r="E5" s="74">
        <f t="shared" si="1"/>
        <v>6908.75</v>
      </c>
      <c r="F5" s="79" t="s">
        <v>83</v>
      </c>
      <c r="G5" s="80">
        <f>I1/(B7*G1*$L$6)</f>
        <v>3.911545144897179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1.155</v>
      </c>
      <c r="C6" s="61">
        <f t="shared" si="0"/>
        <v>213.87512947175523</v>
      </c>
      <c r="D6" s="62">
        <f>$N$2-(C5*$L$6*B6*$B$8)</f>
        <v>1132.5842696629197</v>
      </c>
      <c r="E6" s="74">
        <f t="shared" si="1"/>
        <v>7167.4157303370803</v>
      </c>
      <c r="F6" s="84" t="s">
        <v>85</v>
      </c>
      <c r="G6" s="85">
        <f>N2/(B8*G2*$L$6)</f>
        <v>2.7447308282208591</v>
      </c>
      <c r="H6" s="78"/>
      <c r="I6" s="78"/>
      <c r="J6" s="81"/>
      <c r="K6" s="86" t="s">
        <v>86</v>
      </c>
      <c r="L6" s="87">
        <f>(N2*(1/(L3*L4)))/N3</f>
        <v>8.6923693197733609</v>
      </c>
      <c r="M6" s="88"/>
      <c r="N6" s="89"/>
      <c r="O6" s="90"/>
    </row>
    <row r="7" spans="1:15" ht="15.75" thickBot="1" x14ac:dyDescent="0.3">
      <c r="A7" s="51" t="s">
        <v>87</v>
      </c>
      <c r="B7" s="52">
        <v>1.0229999999999999</v>
      </c>
      <c r="C7" s="91">
        <f t="shared" si="0"/>
        <v>241.47192037133661</v>
      </c>
      <c r="D7" s="92">
        <f>$N$2-(C6*$L$6*B7*$B$8)</f>
        <v>960.00000000000091</v>
      </c>
      <c r="E7" s="93">
        <f t="shared" si="1"/>
        <v>7339.9999999999991</v>
      </c>
    </row>
    <row r="8" spans="1:15" ht="15.75" thickBot="1" x14ac:dyDescent="0.3">
      <c r="A8" s="94" t="s">
        <v>81</v>
      </c>
      <c r="B8" s="95">
        <v>3.9119999999999999</v>
      </c>
      <c r="C8" s="9"/>
    </row>
    <row r="9" spans="1:15" x14ac:dyDescent="0.25">
      <c r="C9" s="9"/>
    </row>
    <row r="10" spans="1:15" x14ac:dyDescent="0.25">
      <c r="A10" s="96" t="s">
        <v>88</v>
      </c>
      <c r="B10" t="s">
        <v>90</v>
      </c>
    </row>
    <row r="11" spans="1:15" x14ac:dyDescent="0.25">
      <c r="B11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B46" sqref="B46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17" t="s">
        <v>116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15.75" thickBot="1" x14ac:dyDescent="0.3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15.75" thickBot="1" x14ac:dyDescent="0.3">
      <c r="C4" s="24"/>
      <c r="D4" s="25" t="s">
        <v>0</v>
      </c>
      <c r="E4" s="118" t="s">
        <v>117</v>
      </c>
      <c r="F4" s="118"/>
      <c r="G4" s="119"/>
    </row>
    <row r="5" spans="1:12" ht="15.75" thickBot="1" x14ac:dyDescent="0.3"/>
    <row r="6" spans="1:12" ht="15.75" thickBot="1" x14ac:dyDescent="0.3">
      <c r="D6" s="16" t="s">
        <v>1</v>
      </c>
      <c r="E6" s="17">
        <v>410</v>
      </c>
      <c r="F6" s="18" t="s">
        <v>2</v>
      </c>
      <c r="G6" s="19">
        <v>582.9</v>
      </c>
    </row>
    <row r="7" spans="1:12" x14ac:dyDescent="0.25">
      <c r="D7" s="20" t="s">
        <v>3</v>
      </c>
      <c r="E7" s="21">
        <v>1350</v>
      </c>
    </row>
    <row r="8" spans="1:12" ht="15.75" thickBot="1" x14ac:dyDescent="0.3">
      <c r="D8" s="22" t="s">
        <v>4</v>
      </c>
      <c r="E8" s="23">
        <v>512</v>
      </c>
    </row>
    <row r="9" spans="1:12" ht="15.75" thickBot="1" x14ac:dyDescent="0.3"/>
    <row r="10" spans="1:12" ht="24" thickBot="1" x14ac:dyDescent="0.4">
      <c r="A10" s="120" t="s">
        <v>45</v>
      </c>
      <c r="B10" s="121"/>
      <c r="E10" s="122" t="s">
        <v>63</v>
      </c>
      <c r="F10" s="122"/>
      <c r="G10" s="122"/>
      <c r="J10" s="122" t="s">
        <v>64</v>
      </c>
      <c r="K10" s="122"/>
      <c r="L10" s="122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3" t="s">
        <v>26</v>
      </c>
      <c r="B12" s="124"/>
      <c r="E12" s="125" t="s">
        <v>46</v>
      </c>
      <c r="F12" s="126"/>
      <c r="G12" s="127"/>
      <c r="J12" s="125" t="s">
        <v>46</v>
      </c>
      <c r="K12" s="126"/>
      <c r="L12" s="127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36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94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08" t="s">
        <v>62</v>
      </c>
      <c r="F23" s="109"/>
      <c r="G23" s="110"/>
      <c r="J23" s="108" t="s">
        <v>62</v>
      </c>
      <c r="K23" s="109"/>
      <c r="L23" s="110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1" t="s">
        <v>27</v>
      </c>
      <c r="B29" s="112"/>
      <c r="E29" s="113" t="s">
        <v>29</v>
      </c>
      <c r="F29" s="114"/>
      <c r="G29" s="115"/>
      <c r="J29" s="113" t="s">
        <v>29</v>
      </c>
      <c r="K29" s="114"/>
      <c r="L29" s="115"/>
    </row>
    <row r="30" spans="1:12" x14ac:dyDescent="0.25">
      <c r="A30" s="5" t="s">
        <v>25</v>
      </c>
      <c r="B30" s="14">
        <v>73.7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40</v>
      </c>
    </row>
    <row r="34" spans="1:13" x14ac:dyDescent="0.25">
      <c r="A34" s="6" t="s">
        <v>20</v>
      </c>
      <c r="B34" s="33" t="s">
        <v>37</v>
      </c>
      <c r="D34" s="116" t="s">
        <v>102</v>
      </c>
      <c r="E34" s="116"/>
      <c r="F34" s="116"/>
      <c r="G34" s="116"/>
      <c r="H34" s="116"/>
      <c r="I34" s="116"/>
      <c r="J34" s="116"/>
      <c r="K34" s="116"/>
      <c r="L34" s="116"/>
      <c r="M34" s="116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06" t="s">
        <v>29</v>
      </c>
      <c r="B41" s="107"/>
    </row>
    <row r="42" spans="1:13" x14ac:dyDescent="0.25">
      <c r="A42" s="5" t="s">
        <v>30</v>
      </c>
      <c r="B42" s="12" t="s">
        <v>44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13" t="s">
        <v>34</v>
      </c>
    </row>
    <row r="45" spans="1:13" ht="15.75" thickBot="1" x14ac:dyDescent="0.3">
      <c r="A45" s="7" t="s">
        <v>31</v>
      </c>
      <c r="B45" s="15">
        <v>5</v>
      </c>
    </row>
  </sheetData>
  <mergeCells count="15">
    <mergeCell ref="A12:B12"/>
    <mergeCell ref="E12:G12"/>
    <mergeCell ref="J12:L12"/>
    <mergeCell ref="A1:L3"/>
    <mergeCell ref="E4:G4"/>
    <mergeCell ref="A10:B10"/>
    <mergeCell ref="E10:G10"/>
    <mergeCell ref="J10:L10"/>
    <mergeCell ref="A41:B41"/>
    <mergeCell ref="E23:G23"/>
    <mergeCell ref="J23:L23"/>
    <mergeCell ref="A29:B29"/>
    <mergeCell ref="E29:G29"/>
    <mergeCell ref="J29:L29"/>
    <mergeCell ref="D34:M34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E37" sqref="E37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17" t="s">
        <v>118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15.75" thickBot="1" x14ac:dyDescent="0.3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15.75" thickBot="1" x14ac:dyDescent="0.3">
      <c r="C4" s="24"/>
      <c r="D4" s="25" t="s">
        <v>0</v>
      </c>
      <c r="E4" s="118" t="s">
        <v>121</v>
      </c>
      <c r="F4" s="118"/>
      <c r="G4" s="119"/>
    </row>
    <row r="5" spans="1:12" ht="15.75" thickBot="1" x14ac:dyDescent="0.3"/>
    <row r="6" spans="1:12" ht="15.75" thickBot="1" x14ac:dyDescent="0.3">
      <c r="D6" s="16" t="s">
        <v>1</v>
      </c>
      <c r="E6" s="17">
        <v>408</v>
      </c>
      <c r="F6" s="18" t="s">
        <v>2</v>
      </c>
      <c r="G6" s="19">
        <v>414.2</v>
      </c>
    </row>
    <row r="7" spans="1:12" x14ac:dyDescent="0.25">
      <c r="D7" s="20" t="s">
        <v>3</v>
      </c>
      <c r="E7" s="21">
        <v>1280</v>
      </c>
    </row>
    <row r="8" spans="1:12" ht="15.75" thickBot="1" x14ac:dyDescent="0.3">
      <c r="D8" s="22" t="s">
        <v>4</v>
      </c>
      <c r="E8" s="23">
        <v>502</v>
      </c>
    </row>
    <row r="9" spans="1:12" ht="15.75" thickBot="1" x14ac:dyDescent="0.3"/>
    <row r="10" spans="1:12" ht="24" thickBot="1" x14ac:dyDescent="0.4">
      <c r="A10" s="120" t="s">
        <v>45</v>
      </c>
      <c r="B10" s="121"/>
      <c r="E10" s="122" t="s">
        <v>63</v>
      </c>
      <c r="F10" s="122"/>
      <c r="G10" s="122"/>
      <c r="J10" s="122" t="s">
        <v>64</v>
      </c>
      <c r="K10" s="122"/>
      <c r="L10" s="122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3" t="s">
        <v>26</v>
      </c>
      <c r="B12" s="124"/>
      <c r="E12" s="125" t="s">
        <v>46</v>
      </c>
      <c r="F12" s="126"/>
      <c r="G12" s="127"/>
      <c r="J12" s="125" t="s">
        <v>46</v>
      </c>
      <c r="K12" s="126"/>
      <c r="L12" s="127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36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94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08" t="s">
        <v>62</v>
      </c>
      <c r="F23" s="109"/>
      <c r="G23" s="110"/>
      <c r="J23" s="108" t="s">
        <v>62</v>
      </c>
      <c r="K23" s="109"/>
      <c r="L23" s="110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1" t="s">
        <v>27</v>
      </c>
      <c r="B29" s="112"/>
      <c r="E29" s="113" t="s">
        <v>29</v>
      </c>
      <c r="F29" s="114"/>
      <c r="G29" s="115"/>
      <c r="J29" s="113" t="s">
        <v>29</v>
      </c>
      <c r="K29" s="114"/>
      <c r="L29" s="115"/>
    </row>
    <row r="30" spans="1:12" x14ac:dyDescent="0.25">
      <c r="A30" s="5" t="s">
        <v>25</v>
      </c>
      <c r="B30" s="14">
        <v>100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106</v>
      </c>
    </row>
    <row r="34" spans="1:13" x14ac:dyDescent="0.25">
      <c r="A34" s="6" t="s">
        <v>20</v>
      </c>
      <c r="B34" s="33" t="s">
        <v>37</v>
      </c>
      <c r="D34" s="116" t="s">
        <v>102</v>
      </c>
      <c r="E34" s="116"/>
      <c r="F34" s="116"/>
      <c r="G34" s="116"/>
      <c r="H34" s="116"/>
      <c r="I34" s="116"/>
      <c r="J34" s="116"/>
      <c r="K34" s="116"/>
      <c r="L34" s="116"/>
      <c r="M34" s="116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3" t="s">
        <v>37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06" t="s">
        <v>29</v>
      </c>
      <c r="B41" s="107"/>
    </row>
    <row r="42" spans="1:13" x14ac:dyDescent="0.25">
      <c r="A42" s="5" t="s">
        <v>30</v>
      </c>
      <c r="B42" s="12" t="s">
        <v>44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46</v>
      </c>
    </row>
  </sheetData>
  <mergeCells count="15">
    <mergeCell ref="A12:B12"/>
    <mergeCell ref="E12:G12"/>
    <mergeCell ref="J12:L12"/>
    <mergeCell ref="A1:L3"/>
    <mergeCell ref="E4:G4"/>
    <mergeCell ref="A10:B10"/>
    <mergeCell ref="E10:G10"/>
    <mergeCell ref="J10:L10"/>
    <mergeCell ref="A41:B41"/>
    <mergeCell ref="E23:G23"/>
    <mergeCell ref="J23:L23"/>
    <mergeCell ref="A29:B29"/>
    <mergeCell ref="E29:G29"/>
    <mergeCell ref="J29:L29"/>
    <mergeCell ref="D34:M34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28" t="s">
        <v>65</v>
      </c>
      <c r="B1" s="129"/>
      <c r="C1" s="45" t="s">
        <v>66</v>
      </c>
      <c r="D1" s="45" t="s">
        <v>67</v>
      </c>
      <c r="E1" s="46" t="s">
        <v>68</v>
      </c>
      <c r="F1" s="47" t="s">
        <v>69</v>
      </c>
      <c r="G1" s="48">
        <v>230</v>
      </c>
      <c r="H1" s="49" t="s">
        <v>70</v>
      </c>
      <c r="I1" s="48">
        <v>7700</v>
      </c>
      <c r="J1" s="50" t="s">
        <v>71</v>
      </c>
      <c r="K1" s="130" t="s">
        <v>72</v>
      </c>
      <c r="L1" s="131"/>
      <c r="M1" s="131"/>
      <c r="N1" s="131"/>
      <c r="O1" s="132"/>
    </row>
    <row r="2" spans="1:15" x14ac:dyDescent="0.25">
      <c r="A2" s="51" t="s">
        <v>73</v>
      </c>
      <c r="B2" s="52">
        <v>2.653</v>
      </c>
      <c r="C2" s="53">
        <f t="shared" ref="C2:C7" si="0">((1/($B$8*B2))*$N$2)/$L$6</f>
        <v>90.006537939359191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8200</v>
      </c>
      <c r="J2" s="3" t="s">
        <v>71</v>
      </c>
      <c r="K2" s="133" t="s">
        <v>75</v>
      </c>
      <c r="L2" s="134"/>
      <c r="M2" s="58" t="s">
        <v>76</v>
      </c>
      <c r="N2" s="59">
        <v>8200</v>
      </c>
      <c r="O2" s="60" t="s">
        <v>71</v>
      </c>
    </row>
    <row r="3" spans="1:15" ht="15.75" thickBot="1" x14ac:dyDescent="0.3">
      <c r="A3" s="51" t="s">
        <v>77</v>
      </c>
      <c r="B3" s="52">
        <v>1.9219999999999999</v>
      </c>
      <c r="C3" s="61">
        <f t="shared" si="0"/>
        <v>124.23899331587927</v>
      </c>
      <c r="D3" s="62">
        <f>$N$2-(C2*$L$6*B3*$B$8)</f>
        <v>2259.4044477949501</v>
      </c>
      <c r="E3" s="63">
        <f>$G$3-D3</f>
        <v>5740.5955522050499</v>
      </c>
      <c r="F3" s="64" t="s">
        <v>78</v>
      </c>
      <c r="G3" s="65">
        <v>8000</v>
      </c>
      <c r="H3" s="66" t="s">
        <v>71</v>
      </c>
      <c r="I3" s="67"/>
      <c r="J3" s="68"/>
      <c r="K3" s="69" t="s">
        <v>73</v>
      </c>
      <c r="L3" s="70">
        <v>2.6219999999999999</v>
      </c>
      <c r="M3" s="71" t="s">
        <v>76</v>
      </c>
      <c r="N3" s="72">
        <v>96</v>
      </c>
      <c r="O3" s="73" t="s">
        <v>79</v>
      </c>
    </row>
    <row r="4" spans="1:15" ht="15.75" thickBot="1" x14ac:dyDescent="0.3">
      <c r="A4" s="51" t="s">
        <v>80</v>
      </c>
      <c r="B4" s="52">
        <v>1.52</v>
      </c>
      <c r="C4" s="61">
        <f t="shared" si="0"/>
        <v>157.09693760073682</v>
      </c>
      <c r="D4" s="62">
        <f>$N$2-(C3*$L$6*B4*$B$8)</f>
        <v>1715.0884495317378</v>
      </c>
      <c r="E4" s="74">
        <f t="shared" ref="E4:E7" si="1">$G$3-D4</f>
        <v>6284.9115504682622</v>
      </c>
      <c r="H4" s="1"/>
      <c r="I4" s="75"/>
      <c r="J4" s="76"/>
      <c r="K4" s="77" t="s">
        <v>81</v>
      </c>
      <c r="L4" s="70">
        <v>4.12</v>
      </c>
      <c r="M4" s="71"/>
      <c r="N4" s="78"/>
      <c r="O4" s="73"/>
    </row>
    <row r="5" spans="1:15" ht="15.75" thickBot="1" x14ac:dyDescent="0.3">
      <c r="A5" s="51" t="s">
        <v>82</v>
      </c>
      <c r="B5" s="52">
        <v>1.27</v>
      </c>
      <c r="C5" s="61">
        <f t="shared" si="0"/>
        <v>188.02153161662989</v>
      </c>
      <c r="D5" s="62">
        <f>$N$2-(C4*$L$6*B5*$B$8)</f>
        <v>1348.6842105263149</v>
      </c>
      <c r="E5" s="74">
        <f t="shared" si="1"/>
        <v>6651.3157894736851</v>
      </c>
      <c r="F5" s="79" t="s">
        <v>83</v>
      </c>
      <c r="G5" s="80">
        <f>I1/(B7*G1*$L$6)</f>
        <v>4.3425572983114442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1.095</v>
      </c>
      <c r="C6" s="61">
        <f t="shared" si="0"/>
        <v>218.07063484303194</v>
      </c>
      <c r="D6" s="62">
        <f>$N$2-(C5*$L$6*B6*$B$8)</f>
        <v>1129.9212598425202</v>
      </c>
      <c r="E6" s="74">
        <f t="shared" si="1"/>
        <v>6870.0787401574798</v>
      </c>
      <c r="F6" s="84" t="s">
        <v>85</v>
      </c>
      <c r="G6" s="85">
        <f>N2/(B8*G2*$L$6)</f>
        <v>2.6531927239235551</v>
      </c>
      <c r="H6" s="78"/>
      <c r="I6" s="78"/>
      <c r="J6" s="81"/>
      <c r="K6" s="86" t="s">
        <v>86</v>
      </c>
      <c r="L6" s="87">
        <f>(N2*(1/(L3*L4)))/N3</f>
        <v>7.9070177907128878</v>
      </c>
      <c r="M6" s="88"/>
      <c r="N6" s="89"/>
      <c r="O6" s="90"/>
    </row>
    <row r="7" spans="1:15" ht="15.75" thickBot="1" x14ac:dyDescent="0.3">
      <c r="A7" s="51" t="s">
        <v>87</v>
      </c>
      <c r="B7" s="52">
        <v>0.97499999999999998</v>
      </c>
      <c r="C7" s="91">
        <f t="shared" si="0"/>
        <v>244.91009759294354</v>
      </c>
      <c r="D7" s="92">
        <f>$N$2-(C6*$L$6*B7*$B$8)</f>
        <v>898.63013698630039</v>
      </c>
      <c r="E7" s="93">
        <f t="shared" si="1"/>
        <v>7101.3698630136996</v>
      </c>
    </row>
    <row r="8" spans="1:15" ht="15.75" thickBot="1" x14ac:dyDescent="0.3">
      <c r="A8" s="94" t="s">
        <v>81</v>
      </c>
      <c r="B8" s="95">
        <v>4.343</v>
      </c>
      <c r="C8" s="9"/>
    </row>
    <row r="9" spans="1:15" x14ac:dyDescent="0.25">
      <c r="C9" s="9"/>
    </row>
    <row r="10" spans="1:15" x14ac:dyDescent="0.25">
      <c r="A10" s="96" t="s">
        <v>88</v>
      </c>
      <c r="B10" t="s">
        <v>90</v>
      </c>
    </row>
    <row r="11" spans="1:15" x14ac:dyDescent="0.25">
      <c r="B11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E41" sqref="E41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17" t="s">
        <v>103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15.75" thickBot="1" x14ac:dyDescent="0.3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15.75" thickBot="1" x14ac:dyDescent="0.3">
      <c r="C4" s="24"/>
      <c r="D4" s="25" t="s">
        <v>0</v>
      </c>
      <c r="E4" s="118" t="s">
        <v>104</v>
      </c>
      <c r="F4" s="118"/>
      <c r="G4" s="119"/>
    </row>
    <row r="5" spans="1:12" ht="15.75" thickBot="1" x14ac:dyDescent="0.3"/>
    <row r="6" spans="1:12" ht="15.75" thickBot="1" x14ac:dyDescent="0.3">
      <c r="D6" s="16" t="s">
        <v>1</v>
      </c>
      <c r="E6" s="17">
        <v>400</v>
      </c>
      <c r="F6" s="18" t="s">
        <v>2</v>
      </c>
      <c r="G6" s="19">
        <v>374</v>
      </c>
    </row>
    <row r="7" spans="1:12" x14ac:dyDescent="0.25">
      <c r="D7" s="20" t="s">
        <v>3</v>
      </c>
      <c r="E7" s="21">
        <v>1150</v>
      </c>
    </row>
    <row r="8" spans="1:12" ht="15.75" thickBot="1" x14ac:dyDescent="0.3">
      <c r="D8" s="22" t="s">
        <v>4</v>
      </c>
      <c r="E8" s="23">
        <v>508</v>
      </c>
    </row>
    <row r="9" spans="1:12" ht="15.75" thickBot="1" x14ac:dyDescent="0.3"/>
    <row r="10" spans="1:12" ht="24" thickBot="1" x14ac:dyDescent="0.4">
      <c r="A10" s="120" t="s">
        <v>45</v>
      </c>
      <c r="B10" s="121"/>
      <c r="E10" s="122" t="s">
        <v>63</v>
      </c>
      <c r="F10" s="122"/>
      <c r="G10" s="122"/>
      <c r="J10" s="122" t="s">
        <v>64</v>
      </c>
      <c r="K10" s="122"/>
      <c r="L10" s="122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3" t="s">
        <v>26</v>
      </c>
      <c r="B12" s="124"/>
      <c r="E12" s="125" t="s">
        <v>46</v>
      </c>
      <c r="F12" s="126"/>
      <c r="G12" s="127"/>
      <c r="J12" s="125" t="s">
        <v>46</v>
      </c>
      <c r="K12" s="126"/>
      <c r="L12" s="127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96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3" t="s">
        <v>37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0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39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08" t="s">
        <v>62</v>
      </c>
      <c r="F23" s="109"/>
      <c r="G23" s="110"/>
      <c r="J23" s="108" t="s">
        <v>62</v>
      </c>
      <c r="K23" s="109"/>
      <c r="L23" s="110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1" t="s">
        <v>27</v>
      </c>
      <c r="B29" s="112"/>
      <c r="E29" s="113" t="s">
        <v>29</v>
      </c>
      <c r="F29" s="114"/>
      <c r="G29" s="115"/>
      <c r="J29" s="113" t="s">
        <v>29</v>
      </c>
      <c r="K29" s="114"/>
      <c r="L29" s="115"/>
    </row>
    <row r="30" spans="1:12" x14ac:dyDescent="0.25">
      <c r="A30" s="5" t="s">
        <v>25</v>
      </c>
      <c r="B30" s="14">
        <v>94.7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13" t="s">
        <v>105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13" t="s">
        <v>34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106</v>
      </c>
    </row>
    <row r="34" spans="1:13" x14ac:dyDescent="0.25">
      <c r="A34" s="6" t="s">
        <v>20</v>
      </c>
      <c r="B34" s="13" t="s">
        <v>34</v>
      </c>
      <c r="D34" s="116" t="s">
        <v>102</v>
      </c>
      <c r="E34" s="116"/>
      <c r="F34" s="116"/>
      <c r="G34" s="116"/>
      <c r="H34" s="116"/>
      <c r="I34" s="116"/>
      <c r="J34" s="116"/>
      <c r="K34" s="116"/>
      <c r="L34" s="116"/>
      <c r="M34" s="116"/>
    </row>
    <row r="35" spans="1:13" x14ac:dyDescent="0.25">
      <c r="A35" s="6" t="s">
        <v>21</v>
      </c>
      <c r="B35" s="13" t="s">
        <v>34</v>
      </c>
    </row>
    <row r="36" spans="1:13" x14ac:dyDescent="0.25">
      <c r="A36" s="6" t="s">
        <v>22</v>
      </c>
      <c r="B36" s="13" t="s">
        <v>34</v>
      </c>
    </row>
    <row r="37" spans="1:13" x14ac:dyDescent="0.25">
      <c r="A37" s="6" t="s">
        <v>23</v>
      </c>
      <c r="B37" s="13" t="s">
        <v>107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06" t="s">
        <v>29</v>
      </c>
      <c r="B41" s="107"/>
    </row>
    <row r="42" spans="1:13" x14ac:dyDescent="0.25">
      <c r="A42" s="5" t="s">
        <v>30</v>
      </c>
      <c r="B42" s="12" t="s">
        <v>98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12</v>
      </c>
    </row>
  </sheetData>
  <mergeCells count="15">
    <mergeCell ref="A12:B12"/>
    <mergeCell ref="E12:G12"/>
    <mergeCell ref="J12:L12"/>
    <mergeCell ref="A1:L3"/>
    <mergeCell ref="E4:G4"/>
    <mergeCell ref="A10:B10"/>
    <mergeCell ref="E10:G10"/>
    <mergeCell ref="J10:L10"/>
    <mergeCell ref="A41:B41"/>
    <mergeCell ref="E23:G23"/>
    <mergeCell ref="J23:L23"/>
    <mergeCell ref="A29:B29"/>
    <mergeCell ref="E29:G29"/>
    <mergeCell ref="J29:L29"/>
    <mergeCell ref="D34:M34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9" sqref="B9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28" t="s">
        <v>65</v>
      </c>
      <c r="B1" s="129"/>
      <c r="C1" s="45" t="s">
        <v>66</v>
      </c>
      <c r="D1" s="45" t="s">
        <v>67</v>
      </c>
      <c r="E1" s="46" t="s">
        <v>68</v>
      </c>
      <c r="F1" s="47" t="s">
        <v>69</v>
      </c>
      <c r="G1" s="48">
        <v>230</v>
      </c>
      <c r="H1" s="49" t="s">
        <v>70</v>
      </c>
      <c r="I1" s="48">
        <v>8400</v>
      </c>
      <c r="J1" s="50" t="s">
        <v>71</v>
      </c>
      <c r="K1" s="130" t="s">
        <v>72</v>
      </c>
      <c r="L1" s="131"/>
      <c r="M1" s="131"/>
      <c r="N1" s="131"/>
      <c r="O1" s="132"/>
    </row>
    <row r="2" spans="1:15" x14ac:dyDescent="0.25">
      <c r="A2" s="51" t="s">
        <v>73</v>
      </c>
      <c r="B2" s="52">
        <v>2.9780000000000002</v>
      </c>
      <c r="C2" s="53">
        <f t="shared" ref="C2:C7" si="0">((1/($B$8*B2))*$N$2)/$L$6</f>
        <v>90.007390203804235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8900</v>
      </c>
      <c r="J2" s="3" t="s">
        <v>71</v>
      </c>
      <c r="K2" s="133" t="s">
        <v>75</v>
      </c>
      <c r="L2" s="134"/>
      <c r="M2" s="58" t="s">
        <v>76</v>
      </c>
      <c r="N2" s="59">
        <v>8900</v>
      </c>
      <c r="O2" s="60" t="s">
        <v>71</v>
      </c>
    </row>
    <row r="3" spans="1:15" ht="15.75" thickBot="1" x14ac:dyDescent="0.3">
      <c r="A3" s="51" t="s">
        <v>77</v>
      </c>
      <c r="B3" s="52">
        <v>2.1240000000000001</v>
      </c>
      <c r="C3" s="61">
        <f t="shared" si="0"/>
        <v>126.19680227256544</v>
      </c>
      <c r="D3" s="62">
        <f>$N$2-(C2*$L$6*B3*$B$8)</f>
        <v>2552.2498321020812</v>
      </c>
      <c r="E3" s="63">
        <f>$G$3-D3</f>
        <v>6247.7501678979188</v>
      </c>
      <c r="F3" s="64" t="s">
        <v>78</v>
      </c>
      <c r="G3" s="65">
        <v>8800</v>
      </c>
      <c r="H3" s="66" t="s">
        <v>71</v>
      </c>
      <c r="I3" s="67"/>
      <c r="J3" s="68"/>
      <c r="K3" s="69" t="s">
        <v>73</v>
      </c>
      <c r="L3" s="70">
        <v>2.8690000000000002</v>
      </c>
      <c r="M3" s="71" t="s">
        <v>76</v>
      </c>
      <c r="N3" s="72">
        <v>91</v>
      </c>
      <c r="O3" s="73" t="s">
        <v>79</v>
      </c>
    </row>
    <row r="4" spans="1:15" ht="15.75" thickBot="1" x14ac:dyDescent="0.3">
      <c r="A4" s="51" t="s">
        <v>80</v>
      </c>
      <c r="B4" s="52">
        <v>1.7</v>
      </c>
      <c r="C4" s="61">
        <f t="shared" si="0"/>
        <v>157.67176942760531</v>
      </c>
      <c r="D4" s="62">
        <f>$N$2-(C3*$L$6*B4*$B$8)</f>
        <v>1776.6478342749542</v>
      </c>
      <c r="E4" s="74">
        <f t="shared" ref="E4:E7" si="1">$G$3-D4</f>
        <v>7023.3521657250458</v>
      </c>
      <c r="H4" s="1"/>
      <c r="I4" s="75"/>
      <c r="J4" s="76"/>
      <c r="K4" s="77" t="s">
        <v>81</v>
      </c>
      <c r="L4" s="70">
        <v>3.9649999999999999</v>
      </c>
      <c r="M4" s="71"/>
      <c r="N4" s="78"/>
      <c r="O4" s="73"/>
    </row>
    <row r="5" spans="1:15" ht="15.75" thickBot="1" x14ac:dyDescent="0.3">
      <c r="A5" s="51" t="s">
        <v>82</v>
      </c>
      <c r="B5" s="52">
        <v>1.41</v>
      </c>
      <c r="C5" s="61">
        <f t="shared" si="0"/>
        <v>190.10071491271563</v>
      </c>
      <c r="D5" s="62">
        <f>$N$2-(C4*$L$6*B5*$B$8)</f>
        <v>1518.2352941176478</v>
      </c>
      <c r="E5" s="74">
        <f t="shared" si="1"/>
        <v>7281.7647058823522</v>
      </c>
      <c r="F5" s="79" t="s">
        <v>83</v>
      </c>
      <c r="G5" s="80">
        <f>I1/(B7*G1*$L$6)</f>
        <v>3.8617476457787441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1.23</v>
      </c>
      <c r="C6" s="61">
        <f t="shared" si="0"/>
        <v>217.9203317292106</v>
      </c>
      <c r="D6" s="62">
        <f>$N$2-(C5*$L$6*B6*$B$8)</f>
        <v>1136.1702127659573</v>
      </c>
      <c r="E6" s="74">
        <f t="shared" si="1"/>
        <v>7663.8297872340427</v>
      </c>
      <c r="F6" s="84" t="s">
        <v>85</v>
      </c>
      <c r="G6" s="85">
        <f>N2/(B8*G2*$L$6)</f>
        <v>2.9782445336325449</v>
      </c>
      <c r="H6" s="78"/>
      <c r="I6" s="78"/>
      <c r="J6" s="81"/>
      <c r="K6" s="86" t="s">
        <v>86</v>
      </c>
      <c r="L6" s="87">
        <f>(N2*(1/(L3*L4)))/N3</f>
        <v>8.5975532513007291</v>
      </c>
      <c r="M6" s="88"/>
      <c r="N6" s="89"/>
      <c r="O6" s="90"/>
    </row>
    <row r="7" spans="1:15" ht="15.75" thickBot="1" x14ac:dyDescent="0.3">
      <c r="A7" s="51" t="s">
        <v>87</v>
      </c>
      <c r="B7" s="52">
        <v>1.1000000000000001</v>
      </c>
      <c r="C7" s="91">
        <f t="shared" si="0"/>
        <v>243.67455275175365</v>
      </c>
      <c r="D7" s="92">
        <f>$N$2-(C6*$L$6*B7*$B$8)</f>
        <v>940.65040650406536</v>
      </c>
      <c r="E7" s="93">
        <f t="shared" si="1"/>
        <v>7859.3495934959346</v>
      </c>
    </row>
    <row r="8" spans="1:15" ht="15.75" thickBot="1" x14ac:dyDescent="0.3">
      <c r="A8" s="94" t="s">
        <v>81</v>
      </c>
      <c r="B8" s="95">
        <v>3.8620000000000001</v>
      </c>
      <c r="C8" s="9"/>
    </row>
    <row r="9" spans="1:15" x14ac:dyDescent="0.25">
      <c r="C9" s="9"/>
    </row>
    <row r="10" spans="1:15" x14ac:dyDescent="0.25">
      <c r="A10" s="96" t="s">
        <v>88</v>
      </c>
      <c r="B10" t="s">
        <v>90</v>
      </c>
    </row>
    <row r="11" spans="1:15" x14ac:dyDescent="0.25">
      <c r="B11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A4" sqref="A4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17" t="s">
        <v>124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15.75" thickBot="1" x14ac:dyDescent="0.3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15.75" thickBot="1" x14ac:dyDescent="0.3">
      <c r="C4" s="24"/>
      <c r="D4" s="25" t="s">
        <v>0</v>
      </c>
      <c r="E4" s="118" t="s">
        <v>126</v>
      </c>
      <c r="F4" s="118"/>
      <c r="G4" s="119"/>
    </row>
    <row r="5" spans="1:12" ht="15.75" thickBot="1" x14ac:dyDescent="0.3"/>
    <row r="6" spans="1:12" ht="15.75" thickBot="1" x14ac:dyDescent="0.3">
      <c r="D6" s="16" t="s">
        <v>1</v>
      </c>
      <c r="E6" s="17">
        <v>365</v>
      </c>
      <c r="F6" s="18" t="s">
        <v>2</v>
      </c>
      <c r="G6" s="19">
        <v>448.1</v>
      </c>
    </row>
    <row r="7" spans="1:12" x14ac:dyDescent="0.25">
      <c r="D7" s="20" t="s">
        <v>3</v>
      </c>
      <c r="E7" s="21">
        <v>1050</v>
      </c>
    </row>
    <row r="8" spans="1:12" ht="15.75" thickBot="1" x14ac:dyDescent="0.3">
      <c r="D8" s="22" t="s">
        <v>4</v>
      </c>
      <c r="E8" s="23">
        <v>506</v>
      </c>
    </row>
    <row r="9" spans="1:12" ht="15.75" thickBot="1" x14ac:dyDescent="0.3"/>
    <row r="10" spans="1:12" ht="24" thickBot="1" x14ac:dyDescent="0.4">
      <c r="A10" s="120" t="s">
        <v>45</v>
      </c>
      <c r="B10" s="121"/>
      <c r="E10" s="122" t="s">
        <v>63</v>
      </c>
      <c r="F10" s="122"/>
      <c r="G10" s="122"/>
      <c r="J10" s="122" t="s">
        <v>64</v>
      </c>
      <c r="K10" s="122"/>
      <c r="L10" s="122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3" t="s">
        <v>26</v>
      </c>
      <c r="B12" s="124"/>
      <c r="E12" s="125" t="s">
        <v>46</v>
      </c>
      <c r="F12" s="126"/>
      <c r="G12" s="127"/>
      <c r="J12" s="125" t="s">
        <v>46</v>
      </c>
      <c r="K12" s="126"/>
      <c r="L12" s="127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36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0" t="s">
        <v>38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0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125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08" t="s">
        <v>62</v>
      </c>
      <c r="F23" s="109"/>
      <c r="G23" s="110"/>
      <c r="J23" s="108" t="s">
        <v>62</v>
      </c>
      <c r="K23" s="109"/>
      <c r="L23" s="110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1" t="s">
        <v>27</v>
      </c>
      <c r="B29" s="112"/>
      <c r="E29" s="113" t="s">
        <v>29</v>
      </c>
      <c r="F29" s="114"/>
      <c r="G29" s="115"/>
      <c r="J29" s="113" t="s">
        <v>29</v>
      </c>
      <c r="K29" s="114"/>
      <c r="L29" s="115"/>
    </row>
    <row r="30" spans="1:12" x14ac:dyDescent="0.25">
      <c r="A30" s="5" t="s">
        <v>25</v>
      </c>
      <c r="B30" s="14">
        <v>91.9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40</v>
      </c>
    </row>
    <row r="34" spans="1:13" x14ac:dyDescent="0.25">
      <c r="A34" s="6" t="s">
        <v>20</v>
      </c>
      <c r="B34" s="33" t="s">
        <v>37</v>
      </c>
      <c r="D34" s="116" t="s">
        <v>102</v>
      </c>
      <c r="E34" s="116"/>
      <c r="F34" s="116"/>
      <c r="G34" s="116"/>
      <c r="H34" s="116"/>
      <c r="I34" s="116"/>
      <c r="J34" s="116"/>
      <c r="K34" s="116"/>
      <c r="L34" s="116"/>
      <c r="M34" s="116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06" t="s">
        <v>29</v>
      </c>
      <c r="B41" s="107"/>
    </row>
    <row r="42" spans="1:13" x14ac:dyDescent="0.25">
      <c r="A42" s="5" t="s">
        <v>30</v>
      </c>
      <c r="B42" s="12" t="s">
        <v>98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32</v>
      </c>
    </row>
  </sheetData>
  <mergeCells count="15">
    <mergeCell ref="A12:B12"/>
    <mergeCell ref="E12:G12"/>
    <mergeCell ref="J12:L12"/>
    <mergeCell ref="A1:L3"/>
    <mergeCell ref="E4:G4"/>
    <mergeCell ref="A10:B10"/>
    <mergeCell ref="E10:G10"/>
    <mergeCell ref="J10:L10"/>
    <mergeCell ref="A41:B41"/>
    <mergeCell ref="E23:G23"/>
    <mergeCell ref="J23:L23"/>
    <mergeCell ref="A29:B29"/>
    <mergeCell ref="E29:G29"/>
    <mergeCell ref="J29:L29"/>
    <mergeCell ref="D34:M34"/>
  </mergeCells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J20" sqref="J20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</cols>
  <sheetData>
    <row r="1" spans="1:15" ht="15.75" thickBot="1" x14ac:dyDescent="0.3">
      <c r="A1" s="128" t="s">
        <v>65</v>
      </c>
      <c r="B1" s="129"/>
      <c r="C1" s="45" t="s">
        <v>66</v>
      </c>
      <c r="D1" s="45" t="s">
        <v>67</v>
      </c>
      <c r="E1" s="46" t="s">
        <v>68</v>
      </c>
      <c r="F1" s="47" t="s">
        <v>69</v>
      </c>
      <c r="G1" s="48">
        <v>230</v>
      </c>
      <c r="H1" s="49" t="s">
        <v>70</v>
      </c>
      <c r="I1" s="48">
        <v>7600</v>
      </c>
      <c r="J1" s="50" t="s">
        <v>71</v>
      </c>
      <c r="K1" s="130" t="s">
        <v>72</v>
      </c>
      <c r="L1" s="131"/>
      <c r="M1" s="131"/>
      <c r="N1" s="131"/>
      <c r="O1" s="132"/>
    </row>
    <row r="2" spans="1:15" x14ac:dyDescent="0.25">
      <c r="A2" s="51" t="s">
        <v>73</v>
      </c>
      <c r="B2" s="52">
        <v>2.5499999999999998</v>
      </c>
      <c r="C2" s="53">
        <f>((1/($B$7*B2))*$N$2)/$L$6</f>
        <v>89.987254196473515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8100</v>
      </c>
      <c r="J2" s="3" t="s">
        <v>71</v>
      </c>
      <c r="K2" s="133" t="s">
        <v>75</v>
      </c>
      <c r="L2" s="134"/>
      <c r="M2" s="58" t="s">
        <v>76</v>
      </c>
      <c r="N2" s="59">
        <v>8100</v>
      </c>
      <c r="O2" s="60" t="s">
        <v>71</v>
      </c>
    </row>
    <row r="3" spans="1:15" ht="15.75" thickBot="1" x14ac:dyDescent="0.3">
      <c r="A3" s="51" t="s">
        <v>77</v>
      </c>
      <c r="B3" s="52">
        <v>1.665</v>
      </c>
      <c r="C3" s="61">
        <f>((1/($B$7*B3))*$N$2)/$L$6</f>
        <v>137.81831723784231</v>
      </c>
      <c r="D3" s="62">
        <f>$N$2-(C2*$L$6*B3*$B$7)</f>
        <v>2811.176470588236</v>
      </c>
      <c r="E3" s="63">
        <f>$G$3-D3</f>
        <v>4688.823529411764</v>
      </c>
      <c r="F3" s="64" t="s">
        <v>78</v>
      </c>
      <c r="G3" s="65">
        <v>7500</v>
      </c>
      <c r="H3" s="66" t="s">
        <v>71</v>
      </c>
      <c r="I3" s="67"/>
      <c r="J3" s="68"/>
      <c r="K3" s="69" t="s">
        <v>73</v>
      </c>
      <c r="L3" s="70">
        <v>2.375</v>
      </c>
      <c r="M3" s="71" t="s">
        <v>76</v>
      </c>
      <c r="N3" s="72">
        <v>95</v>
      </c>
      <c r="O3" s="73" t="s">
        <v>79</v>
      </c>
    </row>
    <row r="4" spans="1:15" ht="15.75" thickBot="1" x14ac:dyDescent="0.3">
      <c r="A4" s="51" t="s">
        <v>80</v>
      </c>
      <c r="B4" s="52">
        <v>1.29</v>
      </c>
      <c r="C4" s="61">
        <f>((1/($B$7*B4))*$N$2)/$L$6</f>
        <v>177.88178155116856</v>
      </c>
      <c r="D4" s="62">
        <f>$N$2-(C3*$L$6*B4*$B$7)</f>
        <v>1824.3243243243251</v>
      </c>
      <c r="E4" s="74">
        <f t="shared" ref="E4:E5" si="0">$G$3-D4</f>
        <v>5675.6756756756749</v>
      </c>
      <c r="H4" s="1"/>
      <c r="I4" s="75"/>
      <c r="J4" s="76"/>
      <c r="K4" s="77" t="s">
        <v>81</v>
      </c>
      <c r="L4" s="70">
        <v>4.24</v>
      </c>
      <c r="M4" s="71"/>
      <c r="N4" s="78"/>
      <c r="O4" s="73"/>
    </row>
    <row r="5" spans="1:15" ht="15.75" thickBot="1" x14ac:dyDescent="0.3">
      <c r="A5" s="51" t="s">
        <v>82</v>
      </c>
      <c r="B5" s="52">
        <v>1.08</v>
      </c>
      <c r="C5" s="61">
        <f>((1/($B$7*B5))*$N$2)/$L$6</f>
        <v>212.46990574167356</v>
      </c>
      <c r="D5" s="62">
        <f>$N$2-(C4*$L$6*B5*$B$7)</f>
        <v>1318.604651162791</v>
      </c>
      <c r="E5" s="74">
        <f t="shared" si="0"/>
        <v>6181.395348837209</v>
      </c>
      <c r="F5" s="79" t="s">
        <v>83</v>
      </c>
      <c r="G5" s="80">
        <f>I1/(B6*G1*$L$6)</f>
        <v>4.1694422652554701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0.93600000000000005</v>
      </c>
      <c r="C6" s="91">
        <f>((1/($B$7*B6))*$N$2)/$L$6</f>
        <v>245.15758354808489</v>
      </c>
      <c r="D6" s="92">
        <f>$N$2-(C5*$L$6*B6*$B$7)</f>
        <v>1080.0000000000009</v>
      </c>
      <c r="E6" s="93">
        <f>$G$3-D6</f>
        <v>6419.9999999999991</v>
      </c>
      <c r="F6" s="84" t="s">
        <v>85</v>
      </c>
      <c r="G6" s="85">
        <f>N2/(B7*G2*$L$6)</f>
        <v>2.5496388689000828</v>
      </c>
      <c r="H6" s="78"/>
      <c r="I6" s="78"/>
      <c r="J6" s="81"/>
      <c r="K6" s="86" t="s">
        <v>86</v>
      </c>
      <c r="L6" s="87">
        <f>(N2*(1/(L3*L4)))/N3</f>
        <v>8.467046464224115</v>
      </c>
      <c r="M6" s="88"/>
      <c r="N6" s="89"/>
      <c r="O6" s="90"/>
    </row>
    <row r="7" spans="1:15" ht="15.75" thickBot="1" x14ac:dyDescent="0.3">
      <c r="A7" s="94" t="s">
        <v>81</v>
      </c>
      <c r="B7" s="95">
        <v>4.1689999999999996</v>
      </c>
    </row>
    <row r="8" spans="1:15" x14ac:dyDescent="0.25">
      <c r="C8" s="9"/>
    </row>
    <row r="9" spans="1:15" x14ac:dyDescent="0.25">
      <c r="A9" s="96" t="s">
        <v>88</v>
      </c>
      <c r="B9" t="s">
        <v>90</v>
      </c>
      <c r="C9" s="9"/>
    </row>
    <row r="10" spans="1:15" x14ac:dyDescent="0.25">
      <c r="B10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28" t="s">
        <v>65</v>
      </c>
      <c r="B1" s="129"/>
      <c r="C1" s="45" t="s">
        <v>66</v>
      </c>
      <c r="D1" s="45" t="s">
        <v>67</v>
      </c>
      <c r="E1" s="46" t="s">
        <v>68</v>
      </c>
      <c r="F1" s="47" t="s">
        <v>69</v>
      </c>
      <c r="G1" s="48">
        <v>230</v>
      </c>
      <c r="H1" s="49" t="s">
        <v>70</v>
      </c>
      <c r="I1" s="48">
        <v>6800</v>
      </c>
      <c r="J1" s="50" t="s">
        <v>71</v>
      </c>
      <c r="K1" s="130" t="s">
        <v>72</v>
      </c>
      <c r="L1" s="131"/>
      <c r="M1" s="131"/>
      <c r="N1" s="131"/>
      <c r="O1" s="132"/>
    </row>
    <row r="2" spans="1:15" x14ac:dyDescent="0.25">
      <c r="A2" s="51" t="s">
        <v>73</v>
      </c>
      <c r="B2" s="52">
        <v>2.3570000000000002</v>
      </c>
      <c r="C2" s="53">
        <f t="shared" ref="C2:C7" si="0">((1/($B$8*B2))*$N$2)/$L$6</f>
        <v>89.986645105673006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7300</v>
      </c>
      <c r="J2" s="3" t="s">
        <v>71</v>
      </c>
      <c r="K2" s="133" t="s">
        <v>75</v>
      </c>
      <c r="L2" s="134"/>
      <c r="M2" s="58" t="s">
        <v>76</v>
      </c>
      <c r="N2" s="59">
        <v>7300</v>
      </c>
      <c r="O2" s="60" t="s">
        <v>71</v>
      </c>
    </row>
    <row r="3" spans="1:15" ht="15.75" thickBot="1" x14ac:dyDescent="0.3">
      <c r="A3" s="51" t="s">
        <v>77</v>
      </c>
      <c r="B3" s="52">
        <v>1.694</v>
      </c>
      <c r="C3" s="61">
        <f t="shared" si="0"/>
        <v>125.20573938256865</v>
      </c>
      <c r="D3" s="62">
        <f>$N$2-(C2*$L$6*B3*$B$8)</f>
        <v>2053.415358506576</v>
      </c>
      <c r="E3" s="63">
        <f>$G$3-D3</f>
        <v>5146.584641493424</v>
      </c>
      <c r="F3" s="64" t="s">
        <v>78</v>
      </c>
      <c r="G3" s="65">
        <v>7200</v>
      </c>
      <c r="H3" s="66" t="s">
        <v>71</v>
      </c>
      <c r="I3" s="67"/>
      <c r="J3" s="68"/>
      <c r="K3" s="69" t="s">
        <v>73</v>
      </c>
      <c r="L3" s="70">
        <v>2.31</v>
      </c>
      <c r="M3" s="71" t="s">
        <v>76</v>
      </c>
      <c r="N3" s="72">
        <v>94</v>
      </c>
      <c r="O3" s="73" t="s">
        <v>79</v>
      </c>
    </row>
    <row r="4" spans="1:15" ht="15.75" thickBot="1" x14ac:dyDescent="0.3">
      <c r="A4" s="51" t="s">
        <v>80</v>
      </c>
      <c r="B4" s="52">
        <v>1.34</v>
      </c>
      <c r="C4" s="61">
        <f t="shared" si="0"/>
        <v>158.2824794881129</v>
      </c>
      <c r="D4" s="62">
        <f>$N$2-(C3*$L$6*B4*$B$8)</f>
        <v>1525.5017709563162</v>
      </c>
      <c r="E4" s="74">
        <f t="shared" ref="E4:E7" si="1">$G$3-D4</f>
        <v>5674.4982290436838</v>
      </c>
      <c r="H4" s="1"/>
      <c r="I4" s="75"/>
      <c r="J4" s="76"/>
      <c r="K4" s="77" t="s">
        <v>81</v>
      </c>
      <c r="L4" s="70">
        <v>4.165</v>
      </c>
      <c r="M4" s="71"/>
      <c r="N4" s="78"/>
      <c r="O4" s="73"/>
    </row>
    <row r="5" spans="1:15" ht="15.75" thickBot="1" x14ac:dyDescent="0.3">
      <c r="A5" s="51" t="s">
        <v>82</v>
      </c>
      <c r="B5" s="52">
        <v>1.115</v>
      </c>
      <c r="C5" s="61">
        <f t="shared" si="0"/>
        <v>190.22289014714914</v>
      </c>
      <c r="D5" s="62">
        <f>$N$2-(C4*$L$6*B5*$B$8)</f>
        <v>1225.7462686567169</v>
      </c>
      <c r="E5" s="74">
        <f t="shared" si="1"/>
        <v>5974.2537313432831</v>
      </c>
      <c r="F5" s="79" t="s">
        <v>83</v>
      </c>
      <c r="G5" s="80">
        <f>I1/(B7*G1*$L$6)</f>
        <v>4.2640264695502408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0.96499999999999997</v>
      </c>
      <c r="C6" s="61">
        <f t="shared" si="0"/>
        <v>219.79121504048837</v>
      </c>
      <c r="D6" s="62">
        <f>$N$2-(C5*$L$6*B6*$B$8)</f>
        <v>982.06278026905875</v>
      </c>
      <c r="E6" s="74">
        <f t="shared" si="1"/>
        <v>6217.9372197309413</v>
      </c>
      <c r="F6" s="84" t="s">
        <v>85</v>
      </c>
      <c r="G6" s="85">
        <f>N2/(B8*G2*$L$6)</f>
        <v>2.3566502501563473</v>
      </c>
      <c r="H6" s="78"/>
      <c r="I6" s="78"/>
      <c r="J6" s="81"/>
      <c r="K6" s="86" t="s">
        <v>86</v>
      </c>
      <c r="L6" s="87">
        <f>(N2*(1/(L3*L4)))/N3</f>
        <v>8.07175591983132</v>
      </c>
      <c r="M6" s="88"/>
      <c r="N6" s="89"/>
      <c r="O6" s="90"/>
    </row>
    <row r="7" spans="1:15" ht="15.75" thickBot="1" x14ac:dyDescent="0.3">
      <c r="A7" s="51" t="s">
        <v>87</v>
      </c>
      <c r="B7" s="52">
        <v>0.85899999999999999</v>
      </c>
      <c r="C7" s="91">
        <f t="shared" si="0"/>
        <v>246.91329745526343</v>
      </c>
      <c r="D7" s="92">
        <f>$N$2-(C6*$L$6*B7*$B$8)</f>
        <v>801.86528497409472</v>
      </c>
      <c r="E7" s="93">
        <f t="shared" si="1"/>
        <v>6398.1347150259053</v>
      </c>
    </row>
    <row r="8" spans="1:15" ht="15.75" thickBot="1" x14ac:dyDescent="0.3">
      <c r="A8" s="94" t="s">
        <v>81</v>
      </c>
      <c r="B8" s="95">
        <v>4.2640000000000002</v>
      </c>
      <c r="C8" s="9"/>
    </row>
    <row r="9" spans="1:15" x14ac:dyDescent="0.25">
      <c r="C9" s="9"/>
    </row>
    <row r="10" spans="1:15" x14ac:dyDescent="0.25">
      <c r="A10" s="96" t="s">
        <v>88</v>
      </c>
      <c r="B10" t="s">
        <v>90</v>
      </c>
    </row>
    <row r="11" spans="1:15" x14ac:dyDescent="0.25">
      <c r="B11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4" workbookViewId="0">
      <selection activeCell="G30" sqref="G30:G32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17" t="s">
        <v>99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15.75" thickBot="1" x14ac:dyDescent="0.3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15.75" thickBot="1" x14ac:dyDescent="0.3">
      <c r="C4" s="24"/>
      <c r="D4" s="25" t="s">
        <v>0</v>
      </c>
      <c r="E4" s="118" t="s">
        <v>100</v>
      </c>
      <c r="F4" s="118"/>
      <c r="G4" s="119"/>
    </row>
    <row r="5" spans="1:12" ht="15.75" thickBot="1" x14ac:dyDescent="0.3"/>
    <row r="6" spans="1:12" ht="15.75" thickBot="1" x14ac:dyDescent="0.3">
      <c r="D6" s="16" t="s">
        <v>1</v>
      </c>
      <c r="E6" s="17">
        <v>430</v>
      </c>
      <c r="F6" s="18" t="s">
        <v>2</v>
      </c>
      <c r="G6" s="19">
        <v>589</v>
      </c>
    </row>
    <row r="7" spans="1:12" x14ac:dyDescent="0.25">
      <c r="D7" s="20" t="s">
        <v>3</v>
      </c>
      <c r="E7" s="21">
        <v>1400</v>
      </c>
    </row>
    <row r="8" spans="1:12" ht="15.75" thickBot="1" x14ac:dyDescent="0.3">
      <c r="D8" s="22" t="s">
        <v>4</v>
      </c>
      <c r="E8" s="23">
        <v>518</v>
      </c>
    </row>
    <row r="9" spans="1:12" ht="15.75" thickBot="1" x14ac:dyDescent="0.3"/>
    <row r="10" spans="1:12" ht="24" thickBot="1" x14ac:dyDescent="0.4">
      <c r="A10" s="120" t="s">
        <v>45</v>
      </c>
      <c r="B10" s="121"/>
      <c r="E10" s="122" t="s">
        <v>63</v>
      </c>
      <c r="F10" s="122"/>
      <c r="G10" s="122"/>
      <c r="J10" s="122" t="s">
        <v>64</v>
      </c>
      <c r="K10" s="122"/>
      <c r="L10" s="122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3" t="s">
        <v>26</v>
      </c>
      <c r="B12" s="124"/>
      <c r="E12" s="125" t="s">
        <v>46</v>
      </c>
      <c r="F12" s="126"/>
      <c r="G12" s="127"/>
      <c r="J12" s="125" t="s">
        <v>46</v>
      </c>
      <c r="K12" s="126"/>
      <c r="L12" s="127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96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0" t="s">
        <v>38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27" t="s">
        <v>97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94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08" t="s">
        <v>62</v>
      </c>
      <c r="F23" s="109"/>
      <c r="G23" s="110"/>
      <c r="J23" s="108" t="s">
        <v>62</v>
      </c>
      <c r="K23" s="109"/>
      <c r="L23" s="110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1" t="s">
        <v>27</v>
      </c>
      <c r="B29" s="112"/>
      <c r="E29" s="113" t="s">
        <v>29</v>
      </c>
      <c r="F29" s="114"/>
      <c r="G29" s="115"/>
      <c r="J29" s="113" t="s">
        <v>29</v>
      </c>
      <c r="K29" s="114"/>
      <c r="L29" s="115"/>
    </row>
    <row r="30" spans="1:12" x14ac:dyDescent="0.25">
      <c r="A30" s="5" t="s">
        <v>25</v>
      </c>
      <c r="B30" s="14">
        <v>91.7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40</v>
      </c>
    </row>
    <row r="34" spans="1:13" x14ac:dyDescent="0.25">
      <c r="A34" s="6" t="s">
        <v>20</v>
      </c>
      <c r="B34" s="33" t="s">
        <v>37</v>
      </c>
      <c r="D34" s="116" t="s">
        <v>102</v>
      </c>
      <c r="E34" s="116"/>
      <c r="F34" s="116"/>
      <c r="G34" s="116"/>
      <c r="H34" s="116"/>
      <c r="I34" s="116"/>
      <c r="J34" s="116"/>
      <c r="K34" s="116"/>
      <c r="L34" s="116"/>
      <c r="M34" s="116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3" t="s">
        <v>37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06" t="s">
        <v>29</v>
      </c>
      <c r="B41" s="107"/>
    </row>
    <row r="42" spans="1:13" x14ac:dyDescent="0.25">
      <c r="A42" s="5" t="s">
        <v>30</v>
      </c>
      <c r="B42" s="12" t="s">
        <v>98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43</v>
      </c>
    </row>
  </sheetData>
  <mergeCells count="15">
    <mergeCell ref="A12:B12"/>
    <mergeCell ref="E12:G12"/>
    <mergeCell ref="J12:L12"/>
    <mergeCell ref="A1:L3"/>
    <mergeCell ref="E4:G4"/>
    <mergeCell ref="A10:B10"/>
    <mergeCell ref="E10:G10"/>
    <mergeCell ref="J10:L10"/>
    <mergeCell ref="A41:B41"/>
    <mergeCell ref="E23:G23"/>
    <mergeCell ref="J23:L23"/>
    <mergeCell ref="A29:B29"/>
    <mergeCell ref="E29:G29"/>
    <mergeCell ref="J29:L29"/>
    <mergeCell ref="D34:M34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B2" sqref="B2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</cols>
  <sheetData>
    <row r="1" spans="1:15" ht="15.75" thickBot="1" x14ac:dyDescent="0.3">
      <c r="A1" s="128" t="s">
        <v>65</v>
      </c>
      <c r="B1" s="135"/>
      <c r="C1" s="45" t="s">
        <v>66</v>
      </c>
      <c r="D1" s="45" t="s">
        <v>67</v>
      </c>
      <c r="E1" s="45" t="s">
        <v>68</v>
      </c>
      <c r="F1" s="99" t="s">
        <v>69</v>
      </c>
      <c r="G1" s="48">
        <v>230</v>
      </c>
      <c r="H1" s="49" t="s">
        <v>70</v>
      </c>
      <c r="I1" s="48">
        <v>7700</v>
      </c>
      <c r="J1" s="50" t="s">
        <v>71</v>
      </c>
      <c r="K1" s="130" t="s">
        <v>72</v>
      </c>
      <c r="L1" s="131"/>
      <c r="M1" s="131"/>
      <c r="N1" s="131"/>
      <c r="O1" s="132"/>
    </row>
    <row r="2" spans="1:15" x14ac:dyDescent="0.25">
      <c r="A2" s="51" t="s">
        <v>73</v>
      </c>
      <c r="B2" s="100">
        <v>2.7440000000000002</v>
      </c>
      <c r="C2" s="53">
        <f t="shared" ref="C2:C8" si="0">((1/($B$9*B2))*$N$2)/$L$6</f>
        <v>84.909548889397769</v>
      </c>
      <c r="D2" s="54"/>
      <c r="E2" s="54"/>
      <c r="F2" s="1" t="s">
        <v>74</v>
      </c>
      <c r="G2" s="56">
        <v>90</v>
      </c>
      <c r="H2" s="1" t="s">
        <v>70</v>
      </c>
      <c r="I2" s="57">
        <f>N2</f>
        <v>8100</v>
      </c>
      <c r="J2" s="3" t="s">
        <v>71</v>
      </c>
      <c r="K2" s="133" t="s">
        <v>75</v>
      </c>
      <c r="L2" s="134"/>
      <c r="M2" s="58" t="s">
        <v>76</v>
      </c>
      <c r="N2" s="59">
        <v>8100</v>
      </c>
      <c r="O2" s="60" t="s">
        <v>71</v>
      </c>
    </row>
    <row r="3" spans="1:15" ht="15.75" thickBot="1" x14ac:dyDescent="0.3">
      <c r="A3" s="51" t="s">
        <v>77</v>
      </c>
      <c r="B3" s="100">
        <v>2.0830000000000002</v>
      </c>
      <c r="C3" s="61">
        <f t="shared" si="0"/>
        <v>111.85396166707031</v>
      </c>
      <c r="D3" s="62">
        <f t="shared" ref="D3:D8" si="1">$N$2-(C2*$L$6*B3*$B$9)</f>
        <v>1951.2026239067045</v>
      </c>
      <c r="E3" s="74">
        <f>$G$3-D3</f>
        <v>6048.7973760932955</v>
      </c>
      <c r="F3" s="101" t="s">
        <v>78</v>
      </c>
      <c r="G3" s="65">
        <v>8000</v>
      </c>
      <c r="H3" s="66" t="s">
        <v>71</v>
      </c>
      <c r="I3" s="67"/>
      <c r="J3" s="68"/>
      <c r="K3" s="69" t="s">
        <v>73</v>
      </c>
      <c r="L3" s="70">
        <v>2.7440000000000002</v>
      </c>
      <c r="M3" s="71" t="s">
        <v>76</v>
      </c>
      <c r="N3" s="72">
        <v>90</v>
      </c>
      <c r="O3" s="73" t="s">
        <v>79</v>
      </c>
    </row>
    <row r="4" spans="1:15" ht="15.75" thickBot="1" x14ac:dyDescent="0.3">
      <c r="A4" s="51" t="s">
        <v>80</v>
      </c>
      <c r="B4" s="100">
        <v>1.6950000000000001</v>
      </c>
      <c r="C4" s="61">
        <f t="shared" si="0"/>
        <v>137.45829035546166</v>
      </c>
      <c r="D4" s="62">
        <f t="shared" si="1"/>
        <v>1508.7854056649076</v>
      </c>
      <c r="E4" s="74">
        <f t="shared" ref="E4:E8" si="2">$G$3-D4</f>
        <v>6491.2145943350924</v>
      </c>
      <c r="H4" s="1"/>
      <c r="I4" s="75"/>
      <c r="J4" s="76"/>
      <c r="K4" s="77" t="s">
        <v>81</v>
      </c>
      <c r="L4" s="70">
        <v>4.12</v>
      </c>
      <c r="M4" s="71"/>
      <c r="N4" s="78"/>
      <c r="O4" s="73"/>
    </row>
    <row r="5" spans="1:15" ht="15.75" thickBot="1" x14ac:dyDescent="0.3">
      <c r="A5" s="51" t="s">
        <v>82</v>
      </c>
      <c r="B5" s="100">
        <v>1.415</v>
      </c>
      <c r="C5" s="61">
        <f t="shared" si="0"/>
        <v>164.65851742226678</v>
      </c>
      <c r="D5" s="62">
        <f t="shared" si="1"/>
        <v>1338.0530973451332</v>
      </c>
      <c r="E5" s="74">
        <f t="shared" si="2"/>
        <v>6661.9469026548668</v>
      </c>
      <c r="F5" s="79" t="s">
        <v>83</v>
      </c>
      <c r="G5" s="80">
        <f>I1/(B8*G1*$L$6)</f>
        <v>4.3669218073552365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100">
        <v>1.22</v>
      </c>
      <c r="C6" s="61">
        <f t="shared" si="0"/>
        <v>190.97688701025206</v>
      </c>
      <c r="D6" s="62">
        <f t="shared" si="1"/>
        <v>1116.2544169611319</v>
      </c>
      <c r="E6" s="74">
        <f t="shared" si="2"/>
        <v>6883.7455830388681</v>
      </c>
      <c r="F6" s="84" t="s">
        <v>85</v>
      </c>
      <c r="G6" s="85">
        <f>N2/(B9*G2*$L$6)</f>
        <v>2.5887978016945281</v>
      </c>
      <c r="H6" s="78"/>
      <c r="I6" s="78"/>
      <c r="J6" s="81"/>
      <c r="K6" s="86" t="s">
        <v>86</v>
      </c>
      <c r="L6" s="87">
        <f>(N2*(1/(L3*L4)))/N3</f>
        <v>7.9608819949616443</v>
      </c>
      <c r="M6" s="88"/>
      <c r="N6" s="89"/>
      <c r="O6" s="90"/>
    </row>
    <row r="7" spans="1:15" x14ac:dyDescent="0.25">
      <c r="A7" s="51" t="s">
        <v>87</v>
      </c>
      <c r="B7" s="100">
        <v>1.07</v>
      </c>
      <c r="C7" s="102">
        <f t="shared" si="0"/>
        <v>217.74934780608177</v>
      </c>
      <c r="D7" s="62">
        <f t="shared" si="1"/>
        <v>995.90163934426255</v>
      </c>
      <c r="E7" s="74">
        <f t="shared" si="2"/>
        <v>7004.0983606557375</v>
      </c>
    </row>
    <row r="8" spans="1:15" ht="15.75" thickBot="1" x14ac:dyDescent="0.3">
      <c r="A8" s="103" t="s">
        <v>101</v>
      </c>
      <c r="B8" s="100">
        <v>0.96299999999999997</v>
      </c>
      <c r="C8" s="104">
        <f t="shared" si="0"/>
        <v>241.94371978453535</v>
      </c>
      <c r="D8" s="92">
        <f t="shared" si="1"/>
        <v>810</v>
      </c>
      <c r="E8" s="93">
        <f t="shared" si="2"/>
        <v>7190</v>
      </c>
    </row>
    <row r="9" spans="1:15" ht="15.75" thickBot="1" x14ac:dyDescent="0.3">
      <c r="A9" s="94" t="s">
        <v>81</v>
      </c>
      <c r="B9" s="95">
        <v>4.367</v>
      </c>
      <c r="C9" s="9"/>
    </row>
    <row r="11" spans="1:15" x14ac:dyDescent="0.25">
      <c r="A11" s="96" t="s">
        <v>88</v>
      </c>
      <c r="B11" t="s">
        <v>90</v>
      </c>
    </row>
    <row r="12" spans="1:15" x14ac:dyDescent="0.25">
      <c r="B12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B46" sqref="B46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17" t="s">
        <v>112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15.75" thickBot="1" x14ac:dyDescent="0.3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15.75" thickBot="1" x14ac:dyDescent="0.3">
      <c r="C4" s="24"/>
      <c r="D4" s="25" t="s">
        <v>0</v>
      </c>
      <c r="E4" s="118" t="s">
        <v>113</v>
      </c>
      <c r="F4" s="118"/>
      <c r="G4" s="119"/>
    </row>
    <row r="5" spans="1:12" ht="15.75" thickBot="1" x14ac:dyDescent="0.3"/>
    <row r="6" spans="1:12" ht="15.75" thickBot="1" x14ac:dyDescent="0.3">
      <c r="D6" s="16" t="s">
        <v>1</v>
      </c>
      <c r="E6" s="17">
        <v>426</v>
      </c>
      <c r="F6" s="18" t="s">
        <v>2</v>
      </c>
      <c r="G6" s="19">
        <v>615.70000000000005</v>
      </c>
    </row>
    <row r="7" spans="1:12" x14ac:dyDescent="0.25">
      <c r="D7" s="20" t="s">
        <v>3</v>
      </c>
      <c r="E7" s="21">
        <v>1450</v>
      </c>
    </row>
    <row r="8" spans="1:12" ht="15.75" thickBot="1" x14ac:dyDescent="0.3">
      <c r="D8" s="22" t="s">
        <v>4</v>
      </c>
      <c r="E8" s="23">
        <v>515</v>
      </c>
    </row>
    <row r="9" spans="1:12" ht="15.75" thickBot="1" x14ac:dyDescent="0.3"/>
    <row r="10" spans="1:12" ht="24" thickBot="1" x14ac:dyDescent="0.4">
      <c r="A10" s="120" t="s">
        <v>45</v>
      </c>
      <c r="B10" s="121"/>
      <c r="E10" s="122" t="s">
        <v>63</v>
      </c>
      <c r="F10" s="122"/>
      <c r="G10" s="122"/>
      <c r="J10" s="122" t="s">
        <v>64</v>
      </c>
      <c r="K10" s="122"/>
      <c r="L10" s="122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3" t="s">
        <v>26</v>
      </c>
      <c r="B12" s="124"/>
      <c r="E12" s="125" t="s">
        <v>46</v>
      </c>
      <c r="F12" s="126"/>
      <c r="G12" s="127"/>
      <c r="J12" s="125" t="s">
        <v>46</v>
      </c>
      <c r="K12" s="126"/>
      <c r="L12" s="127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96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94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08" t="s">
        <v>62</v>
      </c>
      <c r="F23" s="109"/>
      <c r="G23" s="110"/>
      <c r="J23" s="108" t="s">
        <v>62</v>
      </c>
      <c r="K23" s="109"/>
      <c r="L23" s="110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1" t="s">
        <v>27</v>
      </c>
      <c r="B29" s="112"/>
      <c r="E29" s="113" t="s">
        <v>29</v>
      </c>
      <c r="F29" s="114"/>
      <c r="G29" s="115"/>
      <c r="J29" s="113" t="s">
        <v>29</v>
      </c>
      <c r="K29" s="114"/>
      <c r="L29" s="115"/>
    </row>
    <row r="30" spans="1:12" x14ac:dyDescent="0.25">
      <c r="A30" s="5" t="s">
        <v>25</v>
      </c>
      <c r="B30" s="14">
        <v>88.2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95</v>
      </c>
    </row>
    <row r="34" spans="1:13" x14ac:dyDescent="0.25">
      <c r="A34" s="6" t="s">
        <v>20</v>
      </c>
      <c r="B34" s="33" t="s">
        <v>37</v>
      </c>
      <c r="D34" s="116" t="s">
        <v>102</v>
      </c>
      <c r="E34" s="116"/>
      <c r="F34" s="116"/>
      <c r="G34" s="116"/>
      <c r="H34" s="116"/>
      <c r="I34" s="116"/>
      <c r="J34" s="116"/>
      <c r="K34" s="116"/>
      <c r="L34" s="116"/>
      <c r="M34" s="116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3" t="s">
        <v>37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06" t="s">
        <v>29</v>
      </c>
      <c r="B41" s="107"/>
    </row>
    <row r="42" spans="1:13" x14ac:dyDescent="0.25">
      <c r="A42" s="5" t="s">
        <v>30</v>
      </c>
      <c r="B42" s="12" t="s">
        <v>105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34</v>
      </c>
    </row>
  </sheetData>
  <mergeCells count="15">
    <mergeCell ref="A12:B12"/>
    <mergeCell ref="E12:G12"/>
    <mergeCell ref="J12:L12"/>
    <mergeCell ref="A1:L3"/>
    <mergeCell ref="E4:G4"/>
    <mergeCell ref="A10:B10"/>
    <mergeCell ref="E10:G10"/>
    <mergeCell ref="J10:L10"/>
    <mergeCell ref="A41:B41"/>
    <mergeCell ref="E23:G23"/>
    <mergeCell ref="J23:L23"/>
    <mergeCell ref="A29:B29"/>
    <mergeCell ref="E29:G29"/>
    <mergeCell ref="J29:L29"/>
    <mergeCell ref="D34:M34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28" t="s">
        <v>65</v>
      </c>
      <c r="B1" s="129"/>
      <c r="C1" s="45" t="s">
        <v>66</v>
      </c>
      <c r="D1" s="45" t="s">
        <v>67</v>
      </c>
      <c r="E1" s="46" t="s">
        <v>68</v>
      </c>
      <c r="F1" s="47" t="s">
        <v>69</v>
      </c>
      <c r="G1" s="48">
        <v>230</v>
      </c>
      <c r="H1" s="49" t="s">
        <v>70</v>
      </c>
      <c r="I1" s="48">
        <v>6500</v>
      </c>
      <c r="J1" s="50" t="s">
        <v>71</v>
      </c>
      <c r="K1" s="130" t="s">
        <v>72</v>
      </c>
      <c r="L1" s="131"/>
      <c r="M1" s="131"/>
      <c r="N1" s="131"/>
      <c r="O1" s="132"/>
    </row>
    <row r="2" spans="1:15" x14ac:dyDescent="0.25">
      <c r="A2" s="51" t="s">
        <v>73</v>
      </c>
      <c r="B2" s="52">
        <v>2.7519999999999998</v>
      </c>
      <c r="C2" s="53">
        <f t="shared" ref="C2:C7" si="0">((1/($B$8*B2))*$N$2)/$L$6</f>
        <v>90.003639407504494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7000</v>
      </c>
      <c r="J2" s="3" t="s">
        <v>71</v>
      </c>
      <c r="K2" s="133" t="s">
        <v>75</v>
      </c>
      <c r="L2" s="134"/>
      <c r="M2" s="58" t="s">
        <v>76</v>
      </c>
      <c r="N2" s="59">
        <v>7000</v>
      </c>
      <c r="O2" s="60" t="s">
        <v>71</v>
      </c>
    </row>
    <row r="3" spans="1:15" ht="15.75" thickBot="1" x14ac:dyDescent="0.3">
      <c r="A3" s="51" t="s">
        <v>77</v>
      </c>
      <c r="B3" s="52">
        <v>1.9710000000000001</v>
      </c>
      <c r="C3" s="61">
        <f t="shared" si="0"/>
        <v>125.66718196319245</v>
      </c>
      <c r="D3" s="62">
        <f>$N$2-(C2*$L$6*B3*$B$8)</f>
        <v>1986.5552325581375</v>
      </c>
      <c r="E3" s="63">
        <f>$G$3-D3</f>
        <v>4513.4447674418625</v>
      </c>
      <c r="F3" s="64" t="s">
        <v>78</v>
      </c>
      <c r="G3" s="65">
        <v>6500</v>
      </c>
      <c r="H3" s="66" t="s">
        <v>71</v>
      </c>
      <c r="I3" s="67"/>
      <c r="J3" s="68"/>
      <c r="K3" s="69" t="s">
        <v>73</v>
      </c>
      <c r="L3" s="70">
        <v>2.6880000000000002</v>
      </c>
      <c r="M3" s="71" t="s">
        <v>76</v>
      </c>
      <c r="N3" s="72">
        <v>103</v>
      </c>
      <c r="O3" s="73" t="s">
        <v>79</v>
      </c>
    </row>
    <row r="4" spans="1:15" ht="15.75" thickBot="1" x14ac:dyDescent="0.3">
      <c r="A4" s="51" t="s">
        <v>80</v>
      </c>
      <c r="B4" s="52">
        <v>1.55</v>
      </c>
      <c r="C4" s="61">
        <f t="shared" si="0"/>
        <v>159.80001009642083</v>
      </c>
      <c r="D4" s="62">
        <f>$N$2-(C3*$L$6*B4*$B$8)</f>
        <v>1495.180111618467</v>
      </c>
      <c r="E4" s="74">
        <f t="shared" ref="E4:E7" si="1">$G$3-D4</f>
        <v>5004.819888381533</v>
      </c>
      <c r="H4" s="1"/>
      <c r="I4" s="75"/>
      <c r="J4" s="76"/>
      <c r="K4" s="77" t="s">
        <v>81</v>
      </c>
      <c r="L4" s="70">
        <v>3.43</v>
      </c>
      <c r="M4" s="71"/>
      <c r="N4" s="78"/>
      <c r="O4" s="73"/>
    </row>
    <row r="5" spans="1:15" ht="15.75" thickBot="1" x14ac:dyDescent="0.3">
      <c r="A5" s="51" t="s">
        <v>82</v>
      </c>
      <c r="B5" s="52">
        <v>1.3</v>
      </c>
      <c r="C5" s="61">
        <f t="shared" si="0"/>
        <v>190.53078126880948</v>
      </c>
      <c r="D5" s="62">
        <f>$N$2-(C4*$L$6*B5*$B$8)</f>
        <v>1129.0322580645161</v>
      </c>
      <c r="E5" s="74">
        <f t="shared" si="1"/>
        <v>5370.9677419354839</v>
      </c>
      <c r="F5" s="79" t="s">
        <v>83</v>
      </c>
      <c r="G5" s="80">
        <f>I1/(B7*G1*$L$6)</f>
        <v>3.8339645217391314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1.1299999999999999</v>
      </c>
      <c r="C6" s="61">
        <f t="shared" si="0"/>
        <v>219.19470411455956</v>
      </c>
      <c r="D6" s="62">
        <f>$N$2-(C5*$L$6*B6*$B$8)</f>
        <v>915.38461538461615</v>
      </c>
      <c r="E6" s="74">
        <f t="shared" si="1"/>
        <v>5584.6153846153838</v>
      </c>
      <c r="F6" s="84" t="s">
        <v>85</v>
      </c>
      <c r="G6" s="85">
        <f>N2/(B8*G2*$L$6)</f>
        <v>2.7521112849939149</v>
      </c>
      <c r="H6" s="78"/>
      <c r="I6" s="78"/>
      <c r="J6" s="81"/>
      <c r="K6" s="86" t="s">
        <v>86</v>
      </c>
      <c r="L6" s="87">
        <f>(N2*(1/(L3*L4)))/N3</f>
        <v>7.3711870323718935</v>
      </c>
      <c r="M6" s="88"/>
      <c r="N6" s="89"/>
      <c r="O6" s="90"/>
    </row>
    <row r="7" spans="1:15" ht="15.75" thickBot="1" x14ac:dyDescent="0.3">
      <c r="A7" s="51" t="s">
        <v>87</v>
      </c>
      <c r="B7" s="52">
        <v>1</v>
      </c>
      <c r="C7" s="91">
        <f t="shared" si="0"/>
        <v>247.69001564945231</v>
      </c>
      <c r="D7" s="92">
        <f>$N$2-(C6*$L$6*B7*$B$8)</f>
        <v>805.30973451327372</v>
      </c>
      <c r="E7" s="93">
        <f t="shared" si="1"/>
        <v>5694.6902654867263</v>
      </c>
    </row>
    <row r="8" spans="1:15" ht="15.75" thickBot="1" x14ac:dyDescent="0.3">
      <c r="A8" s="94" t="s">
        <v>81</v>
      </c>
      <c r="B8" s="95">
        <v>3.8340000000000001</v>
      </c>
      <c r="C8" s="9"/>
    </row>
    <row r="9" spans="1:15" x14ac:dyDescent="0.25">
      <c r="C9" s="9"/>
    </row>
    <row r="10" spans="1:15" x14ac:dyDescent="0.25">
      <c r="A10" s="96" t="s">
        <v>88</v>
      </c>
      <c r="B10" t="s">
        <v>90</v>
      </c>
    </row>
    <row r="11" spans="1:15" x14ac:dyDescent="0.25">
      <c r="B11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G30" sqref="G30:G32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17" t="s">
        <v>91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15.75" thickBot="1" x14ac:dyDescent="0.3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15.75" thickBot="1" x14ac:dyDescent="0.3">
      <c r="C4" s="24"/>
      <c r="D4" s="25" t="s">
        <v>0</v>
      </c>
      <c r="E4" s="118" t="s">
        <v>92</v>
      </c>
      <c r="F4" s="118"/>
      <c r="G4" s="119"/>
    </row>
    <row r="5" spans="1:12" ht="15.75" thickBot="1" x14ac:dyDescent="0.3"/>
    <row r="6" spans="1:12" ht="15.75" thickBot="1" x14ac:dyDescent="0.3">
      <c r="D6" s="16" t="s">
        <v>1</v>
      </c>
      <c r="E6" s="17">
        <v>390</v>
      </c>
      <c r="F6" s="18" t="s">
        <v>2</v>
      </c>
      <c r="G6" s="19">
        <v>632.5</v>
      </c>
    </row>
    <row r="7" spans="1:12" x14ac:dyDescent="0.25">
      <c r="D7" s="20" t="s">
        <v>3</v>
      </c>
      <c r="E7" s="21">
        <v>1406</v>
      </c>
    </row>
    <row r="8" spans="1:12" ht="15.75" thickBot="1" x14ac:dyDescent="0.3">
      <c r="D8" s="22" t="s">
        <v>4</v>
      </c>
      <c r="E8" s="23">
        <v>510</v>
      </c>
    </row>
    <row r="9" spans="1:12" ht="15.75" thickBot="1" x14ac:dyDescent="0.3"/>
    <row r="10" spans="1:12" ht="24" thickBot="1" x14ac:dyDescent="0.4">
      <c r="A10" s="120" t="s">
        <v>45</v>
      </c>
      <c r="B10" s="121"/>
      <c r="E10" s="122" t="s">
        <v>63</v>
      </c>
      <c r="F10" s="122"/>
      <c r="G10" s="122"/>
      <c r="J10" s="122" t="s">
        <v>64</v>
      </c>
      <c r="K10" s="122"/>
      <c r="L10" s="122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3" t="s">
        <v>26</v>
      </c>
      <c r="B12" s="124"/>
      <c r="E12" s="125" t="s">
        <v>46</v>
      </c>
      <c r="F12" s="126"/>
      <c r="G12" s="127"/>
      <c r="J12" s="125" t="s">
        <v>46</v>
      </c>
      <c r="K12" s="126"/>
      <c r="L12" s="127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93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94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08" t="s">
        <v>62</v>
      </c>
      <c r="F23" s="109"/>
      <c r="G23" s="110"/>
      <c r="J23" s="108" t="s">
        <v>62</v>
      </c>
      <c r="K23" s="109"/>
      <c r="L23" s="110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1" t="s">
        <v>27</v>
      </c>
      <c r="B29" s="112"/>
      <c r="E29" s="113" t="s">
        <v>29</v>
      </c>
      <c r="F29" s="114"/>
      <c r="G29" s="115"/>
      <c r="J29" s="113" t="s">
        <v>29</v>
      </c>
      <c r="K29" s="114"/>
      <c r="L29" s="115"/>
    </row>
    <row r="30" spans="1:12" x14ac:dyDescent="0.25">
      <c r="A30" s="5" t="s">
        <v>25</v>
      </c>
      <c r="B30" s="14">
        <v>69.3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95</v>
      </c>
    </row>
    <row r="34" spans="1:13" x14ac:dyDescent="0.25">
      <c r="A34" s="6" t="s">
        <v>20</v>
      </c>
      <c r="B34" s="33" t="s">
        <v>37</v>
      </c>
      <c r="D34" s="116" t="s">
        <v>102</v>
      </c>
      <c r="E34" s="116"/>
      <c r="F34" s="116"/>
      <c r="G34" s="116"/>
      <c r="H34" s="116"/>
      <c r="I34" s="116"/>
      <c r="J34" s="116"/>
      <c r="K34" s="116"/>
      <c r="L34" s="116"/>
      <c r="M34" s="116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3" t="s">
        <v>37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06" t="s">
        <v>29</v>
      </c>
      <c r="B41" s="107"/>
    </row>
    <row r="42" spans="1:13" x14ac:dyDescent="0.25">
      <c r="A42" s="5" t="s">
        <v>30</v>
      </c>
      <c r="B42" s="98" t="s">
        <v>37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13" t="s">
        <v>34</v>
      </c>
    </row>
    <row r="45" spans="1:13" ht="15.75" thickBot="1" x14ac:dyDescent="0.3">
      <c r="A45" s="7" t="s">
        <v>31</v>
      </c>
      <c r="B45" s="15">
        <v>0</v>
      </c>
    </row>
  </sheetData>
  <mergeCells count="15">
    <mergeCell ref="A12:B12"/>
    <mergeCell ref="E12:G12"/>
    <mergeCell ref="J12:L12"/>
    <mergeCell ref="A1:L3"/>
    <mergeCell ref="E4:G4"/>
    <mergeCell ref="A10:B10"/>
    <mergeCell ref="E10:G10"/>
    <mergeCell ref="J10:L10"/>
    <mergeCell ref="A41:B41"/>
    <mergeCell ref="D34:M34"/>
    <mergeCell ref="E23:G23"/>
    <mergeCell ref="J23:L23"/>
    <mergeCell ref="A29:B29"/>
    <mergeCell ref="E29:G29"/>
    <mergeCell ref="J29:L2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9" sqref="B9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28" t="s">
        <v>65</v>
      </c>
      <c r="B1" s="129"/>
      <c r="C1" s="45" t="s">
        <v>66</v>
      </c>
      <c r="D1" s="45" t="s">
        <v>67</v>
      </c>
      <c r="E1" s="46" t="s">
        <v>68</v>
      </c>
      <c r="F1" s="47" t="s">
        <v>69</v>
      </c>
      <c r="G1" s="48">
        <v>230</v>
      </c>
      <c r="H1" s="49" t="s">
        <v>70</v>
      </c>
      <c r="I1" s="48">
        <v>7200</v>
      </c>
      <c r="J1" s="50" t="s">
        <v>71</v>
      </c>
      <c r="K1" s="130" t="s">
        <v>72</v>
      </c>
      <c r="L1" s="131"/>
      <c r="M1" s="131"/>
      <c r="N1" s="131"/>
      <c r="O1" s="132"/>
    </row>
    <row r="2" spans="1:15" x14ac:dyDescent="0.25">
      <c r="A2" s="51" t="s">
        <v>73</v>
      </c>
      <c r="B2" s="52">
        <v>2.5840000000000001</v>
      </c>
      <c r="C2" s="53">
        <f t="shared" ref="C2:C7" si="0">((1/($B$8*B2))*$N$2)/$L$6</f>
        <v>87.674581005586589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7700</v>
      </c>
      <c r="J2" s="3" t="s">
        <v>71</v>
      </c>
      <c r="K2" s="133" t="s">
        <v>75</v>
      </c>
      <c r="L2" s="134"/>
      <c r="M2" s="58" t="s">
        <v>76</v>
      </c>
      <c r="N2" s="59">
        <v>7700</v>
      </c>
      <c r="O2" s="60" t="s">
        <v>71</v>
      </c>
    </row>
    <row r="3" spans="1:15" ht="15.75" thickBot="1" x14ac:dyDescent="0.3">
      <c r="A3" s="51" t="s">
        <v>77</v>
      </c>
      <c r="B3" s="52">
        <v>1.875</v>
      </c>
      <c r="C3" s="61">
        <f t="shared" si="0"/>
        <v>120.82726256983243</v>
      </c>
      <c r="D3" s="62">
        <f>$N$2-(C2*$L$6*B3*$B$8)</f>
        <v>2112.7321981424147</v>
      </c>
      <c r="E3" s="63">
        <f>$G$3-D3</f>
        <v>5487.2678018575853</v>
      </c>
      <c r="F3" s="64" t="s">
        <v>78</v>
      </c>
      <c r="G3" s="65">
        <v>7600</v>
      </c>
      <c r="H3" s="66" t="s">
        <v>71</v>
      </c>
      <c r="I3" s="67"/>
      <c r="J3" s="68"/>
      <c r="K3" s="69" t="s">
        <v>73</v>
      </c>
      <c r="L3" s="70">
        <v>2.5840000000000001</v>
      </c>
      <c r="M3" s="71" t="s">
        <v>76</v>
      </c>
      <c r="N3" s="72">
        <v>93</v>
      </c>
      <c r="O3" s="73" t="s">
        <v>79</v>
      </c>
    </row>
    <row r="4" spans="1:15" ht="15.75" thickBot="1" x14ac:dyDescent="0.3">
      <c r="A4" s="51" t="s">
        <v>80</v>
      </c>
      <c r="B4" s="52">
        <v>1.45</v>
      </c>
      <c r="C4" s="61">
        <f t="shared" si="0"/>
        <v>156.24214987478328</v>
      </c>
      <c r="D4" s="62">
        <f>$N$2-(C3*$L$6*B4*$B$8)</f>
        <v>1745.333333333333</v>
      </c>
      <c r="E4" s="74">
        <f t="shared" ref="E4:E7" si="1">$G$3-D4</f>
        <v>5854.666666666667</v>
      </c>
      <c r="H4" s="1"/>
      <c r="I4" s="75"/>
      <c r="J4" s="76"/>
      <c r="K4" s="77" t="s">
        <v>81</v>
      </c>
      <c r="L4" s="70">
        <v>4.05</v>
      </c>
      <c r="M4" s="71"/>
      <c r="N4" s="78"/>
      <c r="O4" s="73"/>
    </row>
    <row r="5" spans="1:15" ht="15.75" thickBot="1" x14ac:dyDescent="0.3">
      <c r="A5" s="51" t="s">
        <v>82</v>
      </c>
      <c r="B5" s="52">
        <v>1.21</v>
      </c>
      <c r="C5" s="61">
        <f t="shared" si="0"/>
        <v>187.23232836234359</v>
      </c>
      <c r="D5" s="62">
        <f>$N$2-(C4*$L$6*B5*$B$8)</f>
        <v>1274.4827586206893</v>
      </c>
      <c r="E5" s="74">
        <f t="shared" si="1"/>
        <v>6325.5172413793107</v>
      </c>
      <c r="F5" s="79" t="s">
        <v>83</v>
      </c>
      <c r="G5" s="80">
        <f>I1/(B7*G1*$L$6)</f>
        <v>4.2962029218480149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1.0449999999999999</v>
      </c>
      <c r="C6" s="61">
        <f t="shared" si="0"/>
        <v>216.79532757745051</v>
      </c>
      <c r="D6" s="62">
        <f>$N$2-(C5*$L$6*B6*$B$8)</f>
        <v>1050</v>
      </c>
      <c r="E6" s="74">
        <f t="shared" si="1"/>
        <v>6550</v>
      </c>
      <c r="F6" s="84" t="s">
        <v>85</v>
      </c>
      <c r="G6" s="85">
        <f>N2/(B8*G2*$L$6)</f>
        <v>2.5172346368715082</v>
      </c>
      <c r="H6" s="78"/>
      <c r="I6" s="78"/>
      <c r="J6" s="81"/>
      <c r="K6" s="86" t="s">
        <v>86</v>
      </c>
      <c r="L6" s="87">
        <f>(N2*(1/(L3*L4)))/N3</f>
        <v>7.9115257161574721</v>
      </c>
      <c r="M6" s="88"/>
      <c r="N6" s="89"/>
      <c r="O6" s="90"/>
    </row>
    <row r="7" spans="1:15" ht="15.75" thickBot="1" x14ac:dyDescent="0.3">
      <c r="A7" s="51" t="s">
        <v>87</v>
      </c>
      <c r="B7" s="52">
        <v>0.92100000000000004</v>
      </c>
      <c r="C7" s="91">
        <f t="shared" si="0"/>
        <v>245.98384073662947</v>
      </c>
      <c r="D7" s="92">
        <f>$N$2-(C6*$L$6*B7*$B$8)</f>
        <v>913.68421052631493</v>
      </c>
      <c r="E7" s="93">
        <f t="shared" si="1"/>
        <v>6686.3157894736851</v>
      </c>
    </row>
    <row r="8" spans="1:15" ht="15.75" thickBot="1" x14ac:dyDescent="0.3">
      <c r="A8" s="94" t="s">
        <v>81</v>
      </c>
      <c r="B8" s="95">
        <v>4.2960000000000003</v>
      </c>
      <c r="C8" s="9"/>
    </row>
    <row r="9" spans="1:15" x14ac:dyDescent="0.25">
      <c r="C9" s="9"/>
    </row>
    <row r="10" spans="1:15" x14ac:dyDescent="0.25">
      <c r="A10" s="96" t="s">
        <v>88</v>
      </c>
      <c r="B10" t="s">
        <v>90</v>
      </c>
    </row>
    <row r="11" spans="1:15" x14ac:dyDescent="0.25">
      <c r="B11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25</vt:i4>
      </vt:variant>
    </vt:vector>
  </HeadingPairs>
  <TitlesOfParts>
    <vt:vector size="25" baseType="lpstr">
      <vt:lpstr>Temps</vt:lpstr>
      <vt:lpstr>Aston Martin</vt:lpstr>
      <vt:lpstr>BV6 Aston Martin</vt:lpstr>
      <vt:lpstr>BMW</vt:lpstr>
      <vt:lpstr>BV7 BMW</vt:lpstr>
      <vt:lpstr>Camaro</vt:lpstr>
      <vt:lpstr>BV6 Camaro</vt:lpstr>
      <vt:lpstr>Corvette</vt:lpstr>
      <vt:lpstr>BV6 Corvette</vt:lpstr>
      <vt:lpstr>Ford</vt:lpstr>
      <vt:lpstr>BV6 Ford</vt:lpstr>
      <vt:lpstr>Honda</vt:lpstr>
      <vt:lpstr>BV6 Honda</vt:lpstr>
      <vt:lpstr>Lotus</vt:lpstr>
      <vt:lpstr>BV6 Lotus</vt:lpstr>
      <vt:lpstr>Maserati</vt:lpstr>
      <vt:lpstr>BV6 Maserati</vt:lpstr>
      <vt:lpstr>Mazda</vt:lpstr>
      <vt:lpstr>BV6 Mazda</vt:lpstr>
      <vt:lpstr>Nissan</vt:lpstr>
      <vt:lpstr>BV6 Nissan</vt:lpstr>
      <vt:lpstr>Toyota</vt:lpstr>
      <vt:lpstr>BV6 Toyota</vt:lpstr>
      <vt:lpstr>TVR</vt:lpstr>
      <vt:lpstr>BV5 TVR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GT-Alex</dc:creator>
  <cp:lastModifiedBy>GT-Alex</cp:lastModifiedBy>
  <dcterms:created xsi:type="dcterms:W3CDTF">2016-12-11T14:49:56Z</dcterms:created>
  <dcterms:modified xsi:type="dcterms:W3CDTF">2016-12-12T18:53:57Z</dcterms:modified>
</cp:coreProperties>
</file>