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rgan\Desktop\"/>
    </mc:Choice>
  </mc:AlternateContent>
  <bookViews>
    <workbookView xWindow="0" yWindow="0" windowWidth="19200" windowHeight="731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1" l="1"/>
  <c r="D52" i="1"/>
  <c r="I6" i="1" l="1"/>
  <c r="H6" i="1"/>
  <c r="G6" i="1"/>
  <c r="F6" i="1"/>
  <c r="E6" i="1"/>
  <c r="D6" i="1"/>
  <c r="C6" i="1"/>
  <c r="R17" i="1" l="1"/>
  <c r="R16" i="1"/>
  <c r="B45" i="1" l="1"/>
  <c r="B44" i="1"/>
  <c r="B43" i="1"/>
  <c r="B42" i="1"/>
  <c r="B41" i="1"/>
  <c r="B40" i="1"/>
  <c r="B39" i="1"/>
  <c r="Q23" i="1" l="1"/>
  <c r="Q22" i="1"/>
  <c r="Q19" i="1"/>
  <c r="G51" i="1"/>
  <c r="G54" i="1"/>
  <c r="G55" i="1"/>
  <c r="G56" i="1"/>
  <c r="G57" i="1"/>
  <c r="G58" i="1"/>
  <c r="G59" i="1"/>
  <c r="G60" i="1"/>
  <c r="G53" i="1"/>
  <c r="G49" i="1" l="1"/>
  <c r="F48" i="1" l="1"/>
  <c r="N7" i="1"/>
  <c r="N8" i="1"/>
  <c r="N9" i="1"/>
  <c r="N14" i="1"/>
  <c r="N10" i="1"/>
  <c r="N11" i="1"/>
  <c r="N12" i="1"/>
  <c r="N13" i="1"/>
  <c r="D51" i="1"/>
  <c r="D60" i="1"/>
  <c r="D59" i="1"/>
  <c r="D58" i="1"/>
  <c r="D57" i="1"/>
  <c r="D55" i="1"/>
  <c r="D56" i="1"/>
  <c r="D54" i="1"/>
  <c r="D48" i="1"/>
  <c r="C48" i="1"/>
  <c r="G48" i="1" s="1"/>
  <c r="G50" i="1" s="1"/>
  <c r="D37" i="1" s="1"/>
  <c r="E52" i="1" l="1"/>
  <c r="D40" i="1"/>
  <c r="D44" i="1"/>
  <c r="D42" i="1"/>
  <c r="D38" i="1"/>
  <c r="D41" i="1"/>
  <c r="D45" i="1"/>
  <c r="D39" i="1"/>
  <c r="D43" i="1"/>
  <c r="D34" i="1"/>
  <c r="D36" i="1"/>
  <c r="H48" i="1"/>
  <c r="E53" i="1"/>
  <c r="E56" i="1"/>
  <c r="E57" i="1"/>
  <c r="E54" i="1"/>
  <c r="E58" i="1"/>
  <c r="E59" i="1"/>
  <c r="E55" i="1"/>
  <c r="E60" i="1"/>
  <c r="E51" i="1"/>
  <c r="E48" i="1"/>
  <c r="Q20" i="1" l="1"/>
  <c r="Q24" i="1" s="1"/>
  <c r="F52" i="1"/>
  <c r="F51" i="1"/>
  <c r="H51" i="1" s="1"/>
  <c r="F59" i="1"/>
  <c r="H59" i="1" s="1"/>
  <c r="F54" i="1"/>
  <c r="H54" i="1" s="1"/>
  <c r="F57" i="1"/>
  <c r="H57" i="1" s="1"/>
  <c r="F60" i="1"/>
  <c r="H60" i="1" s="1"/>
  <c r="F53" i="1"/>
  <c r="E38" i="1" s="1"/>
  <c r="F56" i="1"/>
  <c r="H56" i="1" s="1"/>
  <c r="F55" i="1"/>
  <c r="H55" i="1" s="1"/>
  <c r="F58" i="1"/>
  <c r="H58" i="1" s="1"/>
  <c r="W65" i="1" l="1"/>
  <c r="X65" i="1" s="1"/>
  <c r="W44" i="1"/>
  <c r="X44" i="1" s="1"/>
  <c r="W63" i="1"/>
  <c r="X63" i="1" s="1"/>
  <c r="W23" i="1"/>
  <c r="X23" i="1" s="1"/>
  <c r="W8" i="1"/>
  <c r="X8" i="1" s="1"/>
  <c r="W17" i="1"/>
  <c r="X17" i="1" s="1"/>
  <c r="W36" i="1"/>
  <c r="X36" i="1" s="1"/>
  <c r="W55" i="1"/>
  <c r="X55" i="1" s="1"/>
  <c r="W64" i="1"/>
  <c r="X64" i="1" s="1"/>
  <c r="W38" i="1"/>
  <c r="X38" i="1" s="1"/>
  <c r="T16" i="1" s="1"/>
  <c r="T17" i="1" s="1"/>
  <c r="W68" i="1"/>
  <c r="X68" i="1" s="1"/>
  <c r="W28" i="1"/>
  <c r="X28" i="1" s="1"/>
  <c r="W39" i="1"/>
  <c r="X39" i="1" s="1"/>
  <c r="W40" i="1"/>
  <c r="X40" i="1" s="1"/>
  <c r="W22" i="1"/>
  <c r="X22" i="1" s="1"/>
  <c r="W60" i="1"/>
  <c r="X60" i="1" s="1"/>
  <c r="W12" i="1"/>
  <c r="X12" i="1" s="1"/>
  <c r="W31" i="1"/>
  <c r="X31" i="1" s="1"/>
  <c r="W14" i="1"/>
  <c r="X14" i="1" s="1"/>
  <c r="W30" i="1"/>
  <c r="X30" i="1" s="1"/>
  <c r="W50" i="1"/>
  <c r="X50" i="1" s="1"/>
  <c r="W10" i="1"/>
  <c r="X10" i="1" s="1"/>
  <c r="W16" i="1"/>
  <c r="X16" i="1" s="1"/>
  <c r="W33" i="1"/>
  <c r="X33" i="1" s="1"/>
  <c r="W42" i="1"/>
  <c r="X42" i="1" s="1"/>
  <c r="W61" i="1"/>
  <c r="X61" i="1" s="1"/>
  <c r="W62" i="1"/>
  <c r="X62" i="1" s="1"/>
  <c r="W25" i="1"/>
  <c r="X25" i="1" s="1"/>
  <c r="W34" i="1"/>
  <c r="X34" i="1" s="1"/>
  <c r="W45" i="1"/>
  <c r="X45" i="1" s="1"/>
  <c r="W66" i="1"/>
  <c r="X66" i="1" s="1"/>
  <c r="W18" i="1"/>
  <c r="X18" i="1" s="1"/>
  <c r="W37" i="1"/>
  <c r="X37" i="1" s="1"/>
  <c r="W54" i="1"/>
  <c r="X54" i="1" s="1"/>
  <c r="W41" i="1"/>
  <c r="X41" i="1" s="1"/>
  <c r="W52" i="1"/>
  <c r="X52" i="1" s="1"/>
  <c r="W20" i="1"/>
  <c r="X20" i="1" s="1"/>
  <c r="W47" i="1"/>
  <c r="X47" i="1" s="1"/>
  <c r="W15" i="1"/>
  <c r="X15" i="1" s="1"/>
  <c r="W59" i="1"/>
  <c r="X59" i="1" s="1"/>
  <c r="W57" i="1"/>
  <c r="X57" i="1" s="1"/>
  <c r="W58" i="1"/>
  <c r="X58" i="1" s="1"/>
  <c r="W26" i="1"/>
  <c r="X26" i="1" s="1"/>
  <c r="W53" i="1"/>
  <c r="X53" i="1" s="1"/>
  <c r="W29" i="1"/>
  <c r="X29" i="1" s="1"/>
  <c r="W21" i="1"/>
  <c r="X21" i="1" s="1"/>
  <c r="W13" i="1"/>
  <c r="X13" i="1" s="1"/>
  <c r="W56" i="1"/>
  <c r="X56" i="1" s="1"/>
  <c r="W32" i="1"/>
  <c r="X32" i="1" s="1"/>
  <c r="W67" i="1"/>
  <c r="X67" i="1" s="1"/>
  <c r="W43" i="1"/>
  <c r="X43" i="1" s="1"/>
  <c r="W51" i="1"/>
  <c r="X51" i="1" s="1"/>
  <c r="W35" i="1"/>
  <c r="X35" i="1" s="1"/>
  <c r="W19" i="1"/>
  <c r="X19" i="1" s="1"/>
  <c r="W27" i="1"/>
  <c r="X27" i="1" s="1"/>
  <c r="W24" i="1"/>
  <c r="X24" i="1" s="1"/>
  <c r="W11" i="1"/>
  <c r="X11" i="1" s="1"/>
  <c r="W48" i="1"/>
  <c r="X48" i="1" s="1"/>
  <c r="W46" i="1"/>
  <c r="X46" i="1" s="1"/>
  <c r="W9" i="1"/>
  <c r="X9" i="1" s="1"/>
  <c r="W49" i="1"/>
  <c r="X49" i="1" s="1"/>
  <c r="Q21" i="1"/>
  <c r="H52" i="1"/>
  <c r="E37" i="1"/>
  <c r="E40" i="1"/>
  <c r="E42" i="1"/>
  <c r="E41" i="1"/>
  <c r="E39" i="1"/>
  <c r="E43" i="1"/>
  <c r="E45" i="1"/>
  <c r="E44" i="1"/>
  <c r="E36" i="1"/>
  <c r="F49" i="1"/>
  <c r="F50" i="1" s="1"/>
  <c r="H53" i="1"/>
  <c r="E34" i="1" l="1"/>
  <c r="H49" i="1"/>
  <c r="E35" i="1" l="1"/>
  <c r="E33" i="1" s="1"/>
  <c r="H50" i="1"/>
  <c r="C34" i="1" s="1"/>
  <c r="C37" i="1" l="1"/>
  <c r="F37" i="1" s="1"/>
  <c r="G37" i="1" s="1"/>
  <c r="C36" i="1"/>
  <c r="F36" i="1" s="1"/>
  <c r="C40" i="1"/>
  <c r="C42" i="1"/>
  <c r="C39" i="1"/>
  <c r="C43" i="1"/>
  <c r="C45" i="1"/>
  <c r="C41" i="1"/>
  <c r="F41" i="1" s="1"/>
  <c r="C44" i="1"/>
  <c r="C38" i="1"/>
  <c r="F38" i="1" l="1"/>
  <c r="G38" i="1" s="1"/>
  <c r="F43" i="1"/>
  <c r="G43" i="1" s="1"/>
  <c r="F40" i="1"/>
  <c r="G40" i="1" s="1"/>
  <c r="F45" i="1"/>
  <c r="G45" i="1" s="1"/>
  <c r="F44" i="1"/>
  <c r="G44" i="1" s="1"/>
  <c r="F39" i="1"/>
  <c r="G39" i="1" s="1"/>
  <c r="G41" i="1"/>
  <c r="F42" i="1"/>
  <c r="G42" i="1" s="1"/>
  <c r="G36" i="1"/>
</calcChain>
</file>

<file path=xl/sharedStrings.xml><?xml version="1.0" encoding="utf-8"?>
<sst xmlns="http://schemas.openxmlformats.org/spreadsheetml/2006/main" count="67" uniqueCount="52">
  <si>
    <t>B</t>
  </si>
  <si>
    <t>C</t>
  </si>
  <si>
    <t>D</t>
  </si>
  <si>
    <t>E</t>
  </si>
  <si>
    <t>F</t>
  </si>
  <si>
    <t>G</t>
  </si>
  <si>
    <t>OP1</t>
  </si>
  <si>
    <t>OP2</t>
  </si>
  <si>
    <t xml:space="preserve">Placket Burman </t>
  </si>
  <si>
    <t>Origine</t>
  </si>
  <si>
    <t>niveau</t>
  </si>
  <si>
    <t>SCE</t>
  </si>
  <si>
    <t>ddl</t>
  </si>
  <si>
    <t>CM</t>
  </si>
  <si>
    <t>Fobs</t>
  </si>
  <si>
    <t>F5%</t>
  </si>
  <si>
    <t>x</t>
  </si>
  <si>
    <t>résiduel</t>
  </si>
  <si>
    <t>SB²</t>
  </si>
  <si>
    <t>CI</t>
  </si>
  <si>
    <t>contrib%</t>
  </si>
  <si>
    <t>Total</t>
  </si>
  <si>
    <t>Op</t>
  </si>
  <si>
    <t>jour</t>
  </si>
  <si>
    <r>
      <t xml:space="preserve">équiv </t>
    </r>
    <r>
      <rPr>
        <sz val="11"/>
        <rFont val="Calibri"/>
        <family val="2"/>
      </rPr>
      <t>β</t>
    </r>
  </si>
  <si>
    <r>
      <t>diff 1-</t>
    </r>
    <r>
      <rPr>
        <sz val="11"/>
        <rFont val="Calibri"/>
        <family val="2"/>
      </rPr>
      <t>β</t>
    </r>
  </si>
  <si>
    <t>total</t>
  </si>
  <si>
    <t>éch</t>
  </si>
  <si>
    <t>ech 1</t>
  </si>
  <si>
    <t>ech 2</t>
  </si>
  <si>
    <t>ech 3</t>
  </si>
  <si>
    <t>ech 4</t>
  </si>
  <si>
    <t>Carré Greco Latin revisité</t>
  </si>
  <si>
    <t>modèle</t>
  </si>
  <si>
    <t>S²totale</t>
  </si>
  <si>
    <t>Stotale</t>
  </si>
  <si>
    <t>Tolérance +</t>
  </si>
  <si>
    <t>Tolérance -</t>
  </si>
  <si>
    <t>moyenne</t>
  </si>
  <si>
    <t>Min</t>
  </si>
  <si>
    <t>Max</t>
  </si>
  <si>
    <t>Cpk</t>
  </si>
  <si>
    <t>Choississez 4 à 7 paramètre process (lettre de A a G). Faites attention a bien choisir les colonnes pour que le changement de paramètre ne soit pas trop complexe.</t>
  </si>
  <si>
    <t>Séléctionné 2 opérateurs et 4 échantillons "stables" Puis faites les essais selon les cases couleurs représentant les 4 jours. Commencez donc par les cases bleues, puis grises, puis vertes puis jaune.</t>
  </si>
  <si>
    <t>2ml/min</t>
  </si>
  <si>
    <t>4ml/min</t>
  </si>
  <si>
    <t>jour 1</t>
  </si>
  <si>
    <t>jour 2</t>
  </si>
  <si>
    <t>jour 3</t>
  </si>
  <si>
    <t>jour 4</t>
  </si>
  <si>
    <t>Pour chaque cases "couleur", respectez les paramètres process (ligne), l'opérateur et l'échantillon. Complétez toutes les cases et observez les graphiques.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</si>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</sst>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sz val="10"/>
      <name val="Arial"/>
      <family val="2"/>
    </font>
    <font>
      <b/>
      <sz val="11"/>
      <color theme="6"/>
      <name val="Calibri"/>
      <family val="2"/>
      <scheme val="minor"/>
    </font>
    <font>
      <b/>
      <sz val="10"/>
      <color theme="4"/>
      <name val="Arial"/>
      <family val="2"/>
    </font>
    <font>
      <b/>
      <sz val="10"/>
      <color theme="6"/>
      <name val="Arial"/>
      <family val="2"/>
    </font>
    <font>
      <b/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77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9" fontId="0" fillId="4" borderId="1" xfId="0" applyNumberFormat="1" applyFill="1" applyBorder="1" applyAlignment="1">
      <alignment horizontal="center"/>
    </xf>
    <xf numFmtId="9" fontId="4" fillId="4" borderId="1" xfId="0" applyNumberFormat="1" applyFont="1" applyFill="1" applyBorder="1" applyAlignment="1">
      <alignment horizontal="center"/>
    </xf>
    <xf numFmtId="0" fontId="1" fillId="0" borderId="0" xfId="0" applyFont="1" applyBorder="1"/>
    <xf numFmtId="0" fontId="0" fillId="0" borderId="0" xfId="0" applyBorder="1"/>
    <xf numFmtId="0" fontId="4" fillId="0" borderId="0" xfId="0" applyFont="1"/>
    <xf numFmtId="0" fontId="0" fillId="0" borderId="12" xfId="0" applyBorder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0" fillId="5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9" fontId="0" fillId="5" borderId="1" xfId="0" applyNumberFormat="1" applyFill="1" applyBorder="1" applyAlignment="1">
      <alignment horizontal="center"/>
    </xf>
    <xf numFmtId="9" fontId="4" fillId="5" borderId="1" xfId="0" applyNumberFormat="1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9" fontId="0" fillId="6" borderId="1" xfId="0" applyNumberForma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0" fontId="4" fillId="7" borderId="1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165" fontId="0" fillId="0" borderId="0" xfId="0" applyNumberFormat="1"/>
    <xf numFmtId="0" fontId="4" fillId="2" borderId="1" xfId="0" applyFont="1" applyFill="1" applyBorder="1" applyAlignment="1">
      <alignment horizontal="center"/>
    </xf>
    <xf numFmtId="0" fontId="10" fillId="0" borderId="0" xfId="0" applyFont="1"/>
    <xf numFmtId="0" fontId="11" fillId="7" borderId="0" xfId="2" applyFont="1" applyFill="1" applyBorder="1"/>
    <xf numFmtId="2" fontId="11" fillId="7" borderId="0" xfId="2" applyNumberFormat="1" applyFont="1" applyFill="1" applyBorder="1" applyAlignment="1">
      <alignment horizontal="center"/>
    </xf>
    <xf numFmtId="11" fontId="11" fillId="7" borderId="0" xfId="2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1" fontId="10" fillId="0" borderId="0" xfId="0" applyNumberFormat="1" applyFont="1"/>
    <xf numFmtId="2" fontId="4" fillId="0" borderId="1" xfId="0" applyNumberFormat="1" applyFont="1" applyBorder="1" applyAlignment="1">
      <alignment horizontal="center"/>
    </xf>
    <xf numFmtId="0" fontId="0" fillId="0" borderId="0" xfId="0" applyBorder="1" applyAlignment="1"/>
    <xf numFmtId="0" fontId="4" fillId="0" borderId="0" xfId="0" applyFont="1" applyBorder="1"/>
    <xf numFmtId="0" fontId="0" fillId="0" borderId="0" xfId="0" applyFill="1" applyBorder="1" applyAlignment="1"/>
    <xf numFmtId="0" fontId="10" fillId="0" borderId="0" xfId="0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/>
    </xf>
    <xf numFmtId="164" fontId="10" fillId="0" borderId="0" xfId="0" applyNumberFormat="1" applyFont="1" applyFill="1" applyBorder="1" applyAlignment="1">
      <alignment horizontal="center"/>
    </xf>
    <xf numFmtId="164" fontId="10" fillId="0" borderId="0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10" fillId="7" borderId="0" xfId="0" applyFont="1" applyFill="1"/>
    <xf numFmtId="0" fontId="0" fillId="0" borderId="0" xfId="0" applyFont="1"/>
    <xf numFmtId="2" fontId="6" fillId="8" borderId="4" xfId="1" applyNumberFormat="1" applyFont="1" applyFill="1" applyBorder="1" applyAlignment="1">
      <alignment horizontal="center"/>
    </xf>
    <xf numFmtId="2" fontId="12" fillId="3" borderId="14" xfId="1" applyNumberFormat="1" applyFont="1" applyFill="1" applyBorder="1" applyAlignment="1">
      <alignment horizontal="center"/>
    </xf>
    <xf numFmtId="2" fontId="13" fillId="9" borderId="14" xfId="1" applyNumberFormat="1" applyFont="1" applyFill="1" applyBorder="1" applyAlignment="1">
      <alignment horizontal="center"/>
    </xf>
    <xf numFmtId="2" fontId="8" fillId="10" borderId="5" xfId="1" applyNumberFormat="1" applyFont="1" applyFill="1" applyBorder="1" applyAlignment="1">
      <alignment horizontal="center"/>
    </xf>
    <xf numFmtId="2" fontId="2" fillId="10" borderId="6" xfId="1" applyNumberFormat="1" applyFont="1" applyFill="1" applyBorder="1" applyAlignment="1">
      <alignment horizontal="center"/>
    </xf>
    <xf numFmtId="2" fontId="6" fillId="9" borderId="1" xfId="1" applyNumberFormat="1" applyFont="1" applyFill="1" applyBorder="1" applyAlignment="1">
      <alignment horizontal="center"/>
    </xf>
    <xf numFmtId="2" fontId="14" fillId="3" borderId="1" xfId="1" applyNumberFormat="1" applyFont="1" applyFill="1" applyBorder="1" applyAlignment="1">
      <alignment horizontal="center"/>
    </xf>
    <xf numFmtId="2" fontId="15" fillId="8" borderId="7" xfId="1" applyNumberFormat="1" applyFont="1" applyFill="1" applyBorder="1" applyAlignment="1">
      <alignment horizontal="center"/>
    </xf>
    <xf numFmtId="2" fontId="13" fillId="3" borderId="6" xfId="1" applyNumberFormat="1" applyFont="1" applyFill="1" applyBorder="1" applyAlignment="1">
      <alignment horizontal="center"/>
    </xf>
    <xf numFmtId="2" fontId="8" fillId="8" borderId="1" xfId="1" applyNumberFormat="1" applyFont="1" applyFill="1" applyBorder="1" applyAlignment="1">
      <alignment horizontal="center"/>
    </xf>
    <xf numFmtId="2" fontId="16" fillId="10" borderId="1" xfId="1" applyNumberFormat="1" applyFont="1" applyFill="1" applyBorder="1" applyAlignment="1">
      <alignment horizontal="center"/>
    </xf>
    <xf numFmtId="2" fontId="12" fillId="9" borderId="7" xfId="1" applyNumberFormat="1" applyFont="1" applyFill="1" applyBorder="1" applyAlignment="1">
      <alignment horizontal="center"/>
    </xf>
    <xf numFmtId="2" fontId="14" fillId="9" borderId="8" xfId="1" applyNumberFormat="1" applyFont="1" applyFill="1" applyBorder="1" applyAlignment="1">
      <alignment horizontal="center"/>
    </xf>
    <xf numFmtId="2" fontId="13" fillId="10" borderId="15" xfId="1" applyNumberFormat="1" applyFont="1" applyFill="1" applyBorder="1" applyAlignment="1">
      <alignment horizontal="center"/>
    </xf>
    <xf numFmtId="2" fontId="7" fillId="8" borderId="15" xfId="1" applyNumberFormat="1" applyFont="1" applyFill="1" applyBorder="1" applyAlignment="1">
      <alignment horizontal="center"/>
    </xf>
    <xf numFmtId="2" fontId="6" fillId="3" borderId="9" xfId="1" applyNumberFormat="1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11" fillId="7" borderId="0" xfId="2" applyFon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Contribution%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Feuil1!$B$35:$B$45</c:f>
              <c:strCache>
                <c:ptCount val="11"/>
                <c:pt idx="0">
                  <c:v>résiduel</c:v>
                </c:pt>
                <c:pt idx="1">
                  <c:v>Op</c:v>
                </c:pt>
                <c:pt idx="2">
                  <c:v>éch</c:v>
                </c:pt>
                <c:pt idx="3">
                  <c:v>jour</c:v>
                </c:pt>
                <c:pt idx="4">
                  <c:v>A</c:v>
                </c:pt>
                <c:pt idx="5">
                  <c:v>B</c:v>
                </c:pt>
                <c:pt idx="6">
                  <c:v>C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Feuil1!$B$35:$B$45</c:f>
              <c:strCache>
                <c:ptCount val="11"/>
                <c:pt idx="0">
                  <c:v>résiduel</c:v>
                </c:pt>
                <c:pt idx="1">
                  <c:v>Op</c:v>
                </c:pt>
                <c:pt idx="2">
                  <c:v>éch</c:v>
                </c:pt>
                <c:pt idx="3">
                  <c:v>jour</c:v>
                </c:pt>
                <c:pt idx="4">
                  <c:v>A</c:v>
                </c:pt>
                <c:pt idx="5">
                  <c:v>B</c:v>
                </c:pt>
                <c:pt idx="6">
                  <c:v>C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G</c:v>
                </c:pt>
              </c:strCache>
            </c:strRef>
          </c:cat>
          <c:val>
            <c:numRef>
              <c:f>Feuil1!$E$35:$E$45</c:f>
              <c:numCache>
                <c:formatCode>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1094112"/>
        <c:axId val="1561090848"/>
      </c:barChart>
      <c:catAx>
        <c:axId val="1561094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61090848"/>
        <c:crosses val="autoZero"/>
        <c:auto val="1"/>
        <c:lblAlgn val="ctr"/>
        <c:lblOffset val="100"/>
        <c:noMultiLvlLbl val="0"/>
      </c:catAx>
      <c:valAx>
        <c:axId val="1561090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61094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Distribution totale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Feuil1!$W$8:$W$68</c:f>
              <c:numCache>
                <c:formatCode>0.00</c:formatCode>
                <c:ptCount val="61"/>
                <c:pt idx="0">
                  <c:v>-2.4001524002286168E-2</c:v>
                </c:pt>
                <c:pt idx="1">
                  <c:v>2.6798526797790156E-2</c:v>
                </c:pt>
                <c:pt idx="2">
                  <c:v>7.759857759786648E-2</c:v>
                </c:pt>
                <c:pt idx="3">
                  <c:v>0.12839862839794236</c:v>
                </c:pt>
                <c:pt idx="4">
                  <c:v>0.17919867919801868</c:v>
                </c:pt>
                <c:pt idx="5">
                  <c:v>0.22999872999809501</c:v>
                </c:pt>
                <c:pt idx="6">
                  <c:v>0.28079878079817111</c:v>
                </c:pt>
                <c:pt idx="7">
                  <c:v>0.33159883159824743</c:v>
                </c:pt>
                <c:pt idx="8">
                  <c:v>0.38239888239832354</c:v>
                </c:pt>
                <c:pt idx="9">
                  <c:v>0.43319893319839964</c:v>
                </c:pt>
                <c:pt idx="10">
                  <c:v>0.48399898399847596</c:v>
                </c:pt>
                <c:pt idx="11">
                  <c:v>0.53479903479855218</c:v>
                </c:pt>
                <c:pt idx="12">
                  <c:v>0.58559908559862839</c:v>
                </c:pt>
                <c:pt idx="13">
                  <c:v>0.6363991363987046</c:v>
                </c:pt>
                <c:pt idx="14">
                  <c:v>0.6871991871987807</c:v>
                </c:pt>
                <c:pt idx="15">
                  <c:v>0.73799923799885692</c:v>
                </c:pt>
                <c:pt idx="16">
                  <c:v>0.78879928879893324</c:v>
                </c:pt>
                <c:pt idx="17">
                  <c:v>0.83959933959900934</c:v>
                </c:pt>
                <c:pt idx="18">
                  <c:v>0.89039939039908556</c:v>
                </c:pt>
                <c:pt idx="19">
                  <c:v>0.94119944119916177</c:v>
                </c:pt>
                <c:pt idx="20">
                  <c:v>0.99199949199923798</c:v>
                </c:pt>
                <c:pt idx="21">
                  <c:v>1.0427995427993142</c:v>
                </c:pt>
                <c:pt idx="22">
                  <c:v>1.0935995935993903</c:v>
                </c:pt>
                <c:pt idx="23">
                  <c:v>1.1443996443994666</c:v>
                </c:pt>
                <c:pt idx="24">
                  <c:v>1.1951996951995427</c:v>
                </c:pt>
                <c:pt idx="25">
                  <c:v>1.245999745999619</c:v>
                </c:pt>
                <c:pt idx="26">
                  <c:v>1.2967997967996951</c:v>
                </c:pt>
                <c:pt idx="27">
                  <c:v>1.3475998475997715</c:v>
                </c:pt>
                <c:pt idx="28">
                  <c:v>1.3983998983998476</c:v>
                </c:pt>
                <c:pt idx="29">
                  <c:v>1.4491999491999239</c:v>
                </c:pt>
                <c:pt idx="30">
                  <c:v>1.5</c:v>
                </c:pt>
                <c:pt idx="31">
                  <c:v>1.5508000508000761</c:v>
                </c:pt>
                <c:pt idx="32">
                  <c:v>1.6016001016001524</c:v>
                </c:pt>
                <c:pt idx="33">
                  <c:v>1.6524001524002285</c:v>
                </c:pt>
                <c:pt idx="34">
                  <c:v>1.7032002032003049</c:v>
                </c:pt>
                <c:pt idx="35">
                  <c:v>1.754000254000381</c:v>
                </c:pt>
                <c:pt idx="36">
                  <c:v>1.8048003048004573</c:v>
                </c:pt>
                <c:pt idx="37">
                  <c:v>1.8556003556005334</c:v>
                </c:pt>
                <c:pt idx="38">
                  <c:v>1.9064004064006097</c:v>
                </c:pt>
                <c:pt idx="39">
                  <c:v>1.9572004572006858</c:v>
                </c:pt>
                <c:pt idx="40">
                  <c:v>2.0080005080007619</c:v>
                </c:pt>
                <c:pt idx="41">
                  <c:v>2.0588005588008382</c:v>
                </c:pt>
                <c:pt idx="42">
                  <c:v>2.1096006096009146</c:v>
                </c:pt>
                <c:pt idx="43">
                  <c:v>2.1604006604009909</c:v>
                </c:pt>
                <c:pt idx="44">
                  <c:v>2.2112007112010668</c:v>
                </c:pt>
                <c:pt idx="45">
                  <c:v>2.2620007620011431</c:v>
                </c:pt>
                <c:pt idx="46">
                  <c:v>2.3128008128012194</c:v>
                </c:pt>
                <c:pt idx="47">
                  <c:v>2.3636008636012953</c:v>
                </c:pt>
                <c:pt idx="48">
                  <c:v>2.4144009144013716</c:v>
                </c:pt>
                <c:pt idx="49">
                  <c:v>2.4652009652014479</c:v>
                </c:pt>
                <c:pt idx="50">
                  <c:v>2.5160010160015238</c:v>
                </c:pt>
                <c:pt idx="51">
                  <c:v>2.5668010668016006</c:v>
                </c:pt>
                <c:pt idx="52">
                  <c:v>2.6176011176016765</c:v>
                </c:pt>
                <c:pt idx="53">
                  <c:v>2.6684011684017523</c:v>
                </c:pt>
                <c:pt idx="54">
                  <c:v>2.7192012192018291</c:v>
                </c:pt>
                <c:pt idx="55">
                  <c:v>2.7700012700019103</c:v>
                </c:pt>
                <c:pt idx="56">
                  <c:v>2.8208013208019813</c:v>
                </c:pt>
                <c:pt idx="57">
                  <c:v>2.8716013716020576</c:v>
                </c:pt>
                <c:pt idx="58">
                  <c:v>2.9224014224021388</c:v>
                </c:pt>
                <c:pt idx="59">
                  <c:v>2.9732014732022147</c:v>
                </c:pt>
                <c:pt idx="60">
                  <c:v>3.0240015240022915</c:v>
                </c:pt>
              </c:numCache>
            </c:numRef>
          </c:xVal>
          <c:yVal>
            <c:numRef>
              <c:f>Feuil1!$X$8:$X$68</c:f>
              <c:numCache>
                <c:formatCode>0.00E+00</c:formatCode>
                <c:ptCount val="61"/>
                <c:pt idx="0">
                  <c:v>8.7241023230066519E-3</c:v>
                </c:pt>
                <c:pt idx="1">
                  <c:v>1.1717571785906412E-2</c:v>
                </c:pt>
                <c:pt idx="2">
                  <c:v>1.5581582022685881E-2</c:v>
                </c:pt>
                <c:pt idx="3">
                  <c:v>2.0513630695831821E-2</c:v>
                </c:pt>
                <c:pt idx="4">
                  <c:v>2.6738101674625175E-2</c:v>
                </c:pt>
                <c:pt idx="5">
                  <c:v>3.4504494026100951E-2</c:v>
                </c:pt>
                <c:pt idx="6">
                  <c:v>4.4083676969097256E-2</c:v>
                </c:pt>
                <c:pt idx="7">
                  <c:v>5.576182955619937E-2</c:v>
                </c:pt>
                <c:pt idx="8">
                  <c:v>6.9831805849647322E-2</c:v>
                </c:pt>
                <c:pt idx="9">
                  <c:v>8.6581795269309481E-2</c:v>
                </c:pt>
                <c:pt idx="10">
                  <c:v>0.10628132386258769</c:v>
                </c:pt>
                <c:pt idx="11">
                  <c:v>0.12916486054887602</c:v>
                </c:pt>
                <c:pt idx="12">
                  <c:v>0.15541354202892987</c:v>
                </c:pt>
                <c:pt idx="13">
                  <c:v>0.18513579395228849</c:v>
                </c:pt>
                <c:pt idx="14">
                  <c:v>0.21834788141449882</c:v>
                </c:pt>
                <c:pt idx="15">
                  <c:v>0.25495564202407739</c:v>
                </c:pt>
                <c:pt idx="16">
                  <c:v>0.29473881084292197</c:v>
                </c:pt>
                <c:pt idx="17">
                  <c:v>0.33733941078568819</c:v>
                </c:pt>
                <c:pt idx="18">
                  <c:v>0.3822556314902773</c:v>
                </c:pt>
                <c:pt idx="19">
                  <c:v>0.42884243933122945</c:v>
                </c:pt>
                <c:pt idx="20">
                  <c:v>0.47631984753601936</c:v>
                </c:pt>
                <c:pt idx="21">
                  <c:v>0.52378933821529905</c:v>
                </c:pt>
                <c:pt idx="22">
                  <c:v>0.57025839186965577</c:v>
                </c:pt>
                <c:pt idx="23">
                  <c:v>0.61467248250525941</c:v>
                </c:pt>
                <c:pt idx="24">
                  <c:v>0.6559532867461223</c:v>
                </c:pt>
                <c:pt idx="25">
                  <c:v>0.69304128877715887</c:v>
                </c:pt>
                <c:pt idx="26">
                  <c:v>0.72494049612795053</c:v>
                </c:pt>
                <c:pt idx="27">
                  <c:v>0.75076266549708259</c:v>
                </c:pt>
                <c:pt idx="28">
                  <c:v>0.76976831285938263</c:v>
                </c:pt>
                <c:pt idx="29">
                  <c:v>0.78140187111075943</c:v>
                </c:pt>
                <c:pt idx="30">
                  <c:v>0.78531866428927721</c:v>
                </c:pt>
                <c:pt idx="31">
                  <c:v>0.78140187111075943</c:v>
                </c:pt>
                <c:pt idx="32">
                  <c:v>0.76976831285938263</c:v>
                </c:pt>
                <c:pt idx="33">
                  <c:v>0.75076266549708259</c:v>
                </c:pt>
                <c:pt idx="34">
                  <c:v>0.72494049612795053</c:v>
                </c:pt>
                <c:pt idx="35">
                  <c:v>0.69304128877715887</c:v>
                </c:pt>
                <c:pt idx="36">
                  <c:v>0.6559532867461223</c:v>
                </c:pt>
                <c:pt idx="37">
                  <c:v>0.61467248250525941</c:v>
                </c:pt>
                <c:pt idx="38">
                  <c:v>0.57025839186965577</c:v>
                </c:pt>
                <c:pt idx="39">
                  <c:v>0.52378933821529905</c:v>
                </c:pt>
                <c:pt idx="40">
                  <c:v>0.47631984753601947</c:v>
                </c:pt>
                <c:pt idx="41">
                  <c:v>0.42884243933122945</c:v>
                </c:pt>
                <c:pt idx="42">
                  <c:v>0.38225563149027725</c:v>
                </c:pt>
                <c:pt idx="43">
                  <c:v>0.33733941078568802</c:v>
                </c:pt>
                <c:pt idx="44">
                  <c:v>0.29473881084292197</c:v>
                </c:pt>
                <c:pt idx="45">
                  <c:v>0.25495564202407739</c:v>
                </c:pt>
                <c:pt idx="46">
                  <c:v>0.21834788141449879</c:v>
                </c:pt>
                <c:pt idx="47">
                  <c:v>0.18513579395228852</c:v>
                </c:pt>
                <c:pt idx="48">
                  <c:v>0.15541354202892987</c:v>
                </c:pt>
                <c:pt idx="49">
                  <c:v>0.12916486054887599</c:v>
                </c:pt>
                <c:pt idx="50">
                  <c:v>0.10628132386258779</c:v>
                </c:pt>
                <c:pt idx="51">
                  <c:v>8.6581795269309411E-2</c:v>
                </c:pt>
                <c:pt idx="52">
                  <c:v>6.9831805849647322E-2</c:v>
                </c:pt>
                <c:pt idx="53">
                  <c:v>5.5761829556199412E-2</c:v>
                </c:pt>
                <c:pt idx="54">
                  <c:v>4.4083676969097221E-2</c:v>
                </c:pt>
                <c:pt idx="55">
                  <c:v>3.4504494026100049E-2</c:v>
                </c:pt>
                <c:pt idx="56">
                  <c:v>2.6738101674625175E-2</c:v>
                </c:pt>
                <c:pt idx="57">
                  <c:v>2.0513630695831821E-2</c:v>
                </c:pt>
                <c:pt idx="58">
                  <c:v>1.5581582022685437E-2</c:v>
                </c:pt>
                <c:pt idx="59">
                  <c:v>1.1717571785906079E-2</c:v>
                </c:pt>
                <c:pt idx="60">
                  <c:v>8.7241023230063726E-3</c:v>
                </c:pt>
              </c:numCache>
            </c:numRef>
          </c:yVal>
          <c:smooth val="0"/>
        </c:ser>
        <c:ser>
          <c:idx val="1"/>
          <c:order val="1"/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Feuil1!$Q$16:$R$16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Feuil1!$S$16:$T$16</c:f>
              <c:numCache>
                <c:formatCode>0.00E+00</c:formatCode>
                <c:ptCount val="2"/>
                <c:pt idx="0" formatCode="General">
                  <c:v>0</c:v>
                </c:pt>
                <c:pt idx="1">
                  <c:v>0.78531866428927721</c:v>
                </c:pt>
              </c:numCache>
            </c:numRef>
          </c:yVal>
          <c:smooth val="0"/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19050" cap="rnd">
                <a:solidFill>
                  <a:srgbClr val="FF0000"/>
                </a:solidFill>
                <a:round/>
              </a:ln>
              <a:effectLst/>
            </c:spPr>
          </c:dPt>
          <c:xVal>
            <c:numRef>
              <c:f>Feuil1!$Q$17:$R$17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xVal>
          <c:yVal>
            <c:numRef>
              <c:f>Feuil1!$S$17:$T$17</c:f>
              <c:numCache>
                <c:formatCode>0.00E+00</c:formatCode>
                <c:ptCount val="2"/>
                <c:pt idx="0" formatCode="General">
                  <c:v>0</c:v>
                </c:pt>
                <c:pt idx="1">
                  <c:v>0.78531866428927721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1085952"/>
        <c:axId val="1561086496"/>
      </c:scatterChart>
      <c:valAx>
        <c:axId val="1561085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61086496"/>
        <c:crosses val="autoZero"/>
        <c:crossBetween val="midCat"/>
      </c:valAx>
      <c:valAx>
        <c:axId val="1561086496"/>
        <c:scaling>
          <c:orientation val="minMax"/>
        </c:scaling>
        <c:delete val="0"/>
        <c:axPos val="l"/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61085952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349250</xdr:colOff>
      <xdr:row>14</xdr:row>
      <xdr:rowOff>79829</xdr:rowOff>
    </xdr:from>
    <xdr:to>
      <xdr:col>6</xdr:col>
      <xdr:colOff>721179</xdr:colOff>
      <xdr:row>29</xdr:row>
      <xdr:rowOff>101601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40380</xdr:colOff>
      <xdr:row>14</xdr:row>
      <xdr:rowOff>71648</xdr:rowOff>
    </xdr:from>
    <xdr:to>
      <xdr:col>14</xdr:col>
      <xdr:colOff>9071</xdr:colOff>
      <xdr:row>29</xdr:row>
      <xdr:rowOff>52598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P622"/>
  <sheetViews>
    <sheetView showGridLines="0" tabSelected="1" zoomScale="70" zoomScaleNormal="70" workbookViewId="0">
      <selection activeCell="O12" sqref="O12"/>
    </sheetView>
  </sheetViews>
  <sheetFormatPr baseColWidth="10" defaultRowHeight="14.5" x14ac:dyDescent="0.35"/>
  <cols>
    <col min="1" max="1" width="5.6328125" customWidth="1"/>
    <col min="14" max="15" width="6.7265625" bestFit="1" customWidth="1"/>
    <col min="16" max="16" width="9.36328125" customWidth="1"/>
  </cols>
  <sheetData>
    <row r="1" spans="2:42" x14ac:dyDescent="0.35">
      <c r="B1" t="s">
        <v>42</v>
      </c>
    </row>
    <row r="2" spans="2:42" x14ac:dyDescent="0.35">
      <c r="B2" t="s">
        <v>43</v>
      </c>
    </row>
    <row r="3" spans="2:42" x14ac:dyDescent="0.35">
      <c r="B3" t="s">
        <v>50</v>
      </c>
      <c r="T3" s="14"/>
      <c r="U3" s="14"/>
      <c r="V3" s="14"/>
      <c r="W3" s="14"/>
      <c r="X3" s="14"/>
    </row>
    <row r="4" spans="2:42" x14ac:dyDescent="0.35">
      <c r="T4" s="52">
        <v>-1</v>
      </c>
      <c r="U4" s="52">
        <v>1</v>
      </c>
      <c r="V4" s="14"/>
      <c r="W4" s="14"/>
      <c r="X4" s="14"/>
    </row>
    <row r="5" spans="2:42" x14ac:dyDescent="0.35">
      <c r="C5" s="76" t="s">
        <v>8</v>
      </c>
      <c r="D5" s="76"/>
      <c r="E5" s="76"/>
      <c r="F5" s="76"/>
      <c r="G5" s="76"/>
      <c r="H5" s="76"/>
      <c r="I5" s="76"/>
      <c r="J5" s="76" t="s">
        <v>32</v>
      </c>
      <c r="K5" s="76"/>
      <c r="L5" s="76"/>
      <c r="M5" s="76"/>
      <c r="N5" s="76"/>
      <c r="S5" s="35" t="s">
        <v>51</v>
      </c>
      <c r="T5" s="35" t="s">
        <v>44</v>
      </c>
      <c r="U5" s="35" t="s">
        <v>45</v>
      </c>
      <c r="V5" s="14"/>
      <c r="W5" s="36"/>
      <c r="X5" s="36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</row>
    <row r="6" spans="2:42" ht="15" thickBot="1" x14ac:dyDescent="0.4">
      <c r="B6" s="1"/>
      <c r="C6" s="53" t="str">
        <f>S5</f>
        <v>A</v>
      </c>
      <c r="D6" s="53" t="str">
        <f>S6</f>
        <v>B</v>
      </c>
      <c r="E6" s="53" t="str">
        <f>S7</f>
        <v>C</v>
      </c>
      <c r="F6" s="53" t="str">
        <f>S8</f>
        <v>D</v>
      </c>
      <c r="G6" s="53" t="str">
        <f>S9</f>
        <v>E</v>
      </c>
      <c r="H6" s="53" t="str">
        <f>S10</f>
        <v>F</v>
      </c>
      <c r="I6" s="53" t="str">
        <f>S11</f>
        <v>G</v>
      </c>
      <c r="J6" s="74" t="s">
        <v>6</v>
      </c>
      <c r="K6" s="75"/>
      <c r="L6" s="74" t="s">
        <v>7</v>
      </c>
      <c r="M6" s="75"/>
      <c r="N6" s="1" t="s">
        <v>26</v>
      </c>
      <c r="P6" s="5" t="s">
        <v>46</v>
      </c>
      <c r="Q6" s="17">
        <v>6</v>
      </c>
      <c r="R6" s="16" t="s">
        <v>28</v>
      </c>
      <c r="S6" s="35" t="s">
        <v>0</v>
      </c>
      <c r="T6" s="35"/>
      <c r="U6" s="35"/>
      <c r="V6" s="37"/>
      <c r="W6" s="73">
        <v>1</v>
      </c>
      <c r="X6" s="73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</row>
    <row r="7" spans="2:42" x14ac:dyDescent="0.35">
      <c r="B7" s="1">
        <v>1</v>
      </c>
      <c r="C7" s="21">
        <v>1</v>
      </c>
      <c r="D7" s="21">
        <v>1</v>
      </c>
      <c r="E7" s="21">
        <v>1</v>
      </c>
      <c r="F7" s="1">
        <v>-1</v>
      </c>
      <c r="G7" s="21">
        <v>1</v>
      </c>
      <c r="H7" s="1">
        <v>-1</v>
      </c>
      <c r="I7" s="3">
        <v>-1</v>
      </c>
      <c r="J7" s="56">
        <v>2</v>
      </c>
      <c r="K7" s="57">
        <v>2</v>
      </c>
      <c r="L7" s="58">
        <v>2</v>
      </c>
      <c r="M7" s="59">
        <v>2</v>
      </c>
      <c r="N7" s="15">
        <f t="shared" ref="N7:N14" si="0">SUM(J7:M7)</f>
        <v>8</v>
      </c>
      <c r="P7" s="7" t="s">
        <v>47</v>
      </c>
      <c r="Q7" s="18">
        <v>6</v>
      </c>
      <c r="R7" s="16" t="s">
        <v>29</v>
      </c>
      <c r="S7" s="35" t="s">
        <v>1</v>
      </c>
      <c r="T7" s="35"/>
      <c r="U7" s="35"/>
      <c r="V7" s="54"/>
      <c r="W7" s="36"/>
      <c r="X7" s="36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</row>
    <row r="8" spans="2:42" x14ac:dyDescent="0.35">
      <c r="B8" s="1">
        <v>2</v>
      </c>
      <c r="C8" s="1">
        <v>-1</v>
      </c>
      <c r="D8" s="21">
        <v>1</v>
      </c>
      <c r="E8" s="21">
        <v>1</v>
      </c>
      <c r="F8" s="21">
        <v>1</v>
      </c>
      <c r="G8" s="1">
        <v>-1</v>
      </c>
      <c r="H8" s="21">
        <v>1</v>
      </c>
      <c r="I8" s="2">
        <v>-1</v>
      </c>
      <c r="J8" s="60">
        <v>1</v>
      </c>
      <c r="K8" s="61">
        <v>1</v>
      </c>
      <c r="L8" s="62">
        <v>1</v>
      </c>
      <c r="M8" s="63">
        <v>1</v>
      </c>
      <c r="N8" s="15">
        <f t="shared" si="0"/>
        <v>4</v>
      </c>
      <c r="P8" s="6" t="s">
        <v>48</v>
      </c>
      <c r="Q8" s="19">
        <v>6</v>
      </c>
      <c r="R8" s="16" t="s">
        <v>30</v>
      </c>
      <c r="S8" s="35" t="s">
        <v>2</v>
      </c>
      <c r="T8" s="35"/>
      <c r="U8" s="35"/>
      <c r="V8" s="37">
        <v>-3</v>
      </c>
      <c r="W8" s="38">
        <f t="shared" ref="W8:W39" si="1">Q$19+V8*SQRT(Q$20)</f>
        <v>-2.4001524002286168E-2</v>
      </c>
      <c r="X8" s="39">
        <f t="shared" ref="X8:X39" si="2">NORMDIST(W8,Q$19,SQRT(Q$20),0)</f>
        <v>8.7241023230066519E-3</v>
      </c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</row>
    <row r="9" spans="2:42" x14ac:dyDescent="0.35">
      <c r="B9" s="1">
        <v>3</v>
      </c>
      <c r="C9" s="1">
        <v>-1</v>
      </c>
      <c r="D9" s="1">
        <v>-1</v>
      </c>
      <c r="E9" s="21">
        <v>1</v>
      </c>
      <c r="F9" s="21">
        <v>1</v>
      </c>
      <c r="G9" s="21">
        <v>1</v>
      </c>
      <c r="H9" s="1">
        <v>-1</v>
      </c>
      <c r="I9" s="22">
        <v>1</v>
      </c>
      <c r="J9" s="64">
        <v>1</v>
      </c>
      <c r="K9" s="65">
        <v>1</v>
      </c>
      <c r="L9" s="66">
        <v>1</v>
      </c>
      <c r="M9" s="67">
        <v>1</v>
      </c>
      <c r="N9" s="15">
        <f t="shared" si="0"/>
        <v>4</v>
      </c>
      <c r="P9" s="72" t="s">
        <v>49</v>
      </c>
      <c r="Q9" s="20">
        <v>6</v>
      </c>
      <c r="R9" s="16" t="s">
        <v>31</v>
      </c>
      <c r="S9" s="35" t="s">
        <v>3</v>
      </c>
      <c r="T9" s="35"/>
      <c r="U9" s="35"/>
      <c r="V9" s="37">
        <v>-2.9</v>
      </c>
      <c r="W9" s="38">
        <f t="shared" si="1"/>
        <v>2.6798526797790156E-2</v>
      </c>
      <c r="X9" s="39">
        <f t="shared" si="2"/>
        <v>1.1717571785906412E-2</v>
      </c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</row>
    <row r="10" spans="2:42" ht="15" thickBot="1" x14ac:dyDescent="0.4">
      <c r="B10" s="1">
        <v>4</v>
      </c>
      <c r="C10" s="21">
        <v>1</v>
      </c>
      <c r="D10" s="1">
        <v>-1</v>
      </c>
      <c r="E10" s="1">
        <v>-1</v>
      </c>
      <c r="F10" s="21">
        <v>1</v>
      </c>
      <c r="G10" s="21">
        <v>1</v>
      </c>
      <c r="H10" s="21">
        <v>1</v>
      </c>
      <c r="I10" s="2">
        <v>-1</v>
      </c>
      <c r="J10" s="68">
        <v>2</v>
      </c>
      <c r="K10" s="69">
        <v>2</v>
      </c>
      <c r="L10" s="70">
        <v>2</v>
      </c>
      <c r="M10" s="71">
        <v>2</v>
      </c>
      <c r="N10" s="15">
        <f t="shared" si="0"/>
        <v>8</v>
      </c>
      <c r="S10" s="35" t="s">
        <v>4</v>
      </c>
      <c r="T10" s="35"/>
      <c r="U10" s="35"/>
      <c r="V10" s="37">
        <v>-2.8</v>
      </c>
      <c r="W10" s="38">
        <f t="shared" si="1"/>
        <v>7.759857759786648E-2</v>
      </c>
      <c r="X10" s="39">
        <f t="shared" si="2"/>
        <v>1.5581582022685881E-2</v>
      </c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</row>
    <row r="11" spans="2:42" x14ac:dyDescent="0.35">
      <c r="B11" s="1">
        <v>5</v>
      </c>
      <c r="C11" s="1">
        <v>-1</v>
      </c>
      <c r="D11" s="21">
        <v>1</v>
      </c>
      <c r="E11" s="1">
        <v>-1</v>
      </c>
      <c r="F11" s="1">
        <v>-1</v>
      </c>
      <c r="G11" s="21">
        <v>1</v>
      </c>
      <c r="H11" s="21">
        <v>1</v>
      </c>
      <c r="I11" s="2">
        <v>1</v>
      </c>
      <c r="J11" s="56">
        <v>1</v>
      </c>
      <c r="K11" s="57">
        <v>1</v>
      </c>
      <c r="L11" s="58">
        <v>1</v>
      </c>
      <c r="M11" s="59">
        <v>1</v>
      </c>
      <c r="N11" s="15">
        <f t="shared" si="0"/>
        <v>4</v>
      </c>
      <c r="S11" s="35" t="s">
        <v>5</v>
      </c>
      <c r="T11" s="35"/>
      <c r="U11" s="35"/>
      <c r="V11" s="37">
        <v>-2.7</v>
      </c>
      <c r="W11" s="38">
        <f t="shared" si="1"/>
        <v>0.12839862839794236</v>
      </c>
      <c r="X11" s="39">
        <f t="shared" si="2"/>
        <v>2.0513630695831821E-2</v>
      </c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</row>
    <row r="12" spans="2:42" x14ac:dyDescent="0.35">
      <c r="B12" s="1">
        <v>6</v>
      </c>
      <c r="C12" s="21">
        <v>1</v>
      </c>
      <c r="D12" s="1">
        <v>-1</v>
      </c>
      <c r="E12" s="21">
        <v>1</v>
      </c>
      <c r="F12" s="1">
        <v>-1</v>
      </c>
      <c r="G12" s="1">
        <v>-1</v>
      </c>
      <c r="H12" s="21">
        <v>1</v>
      </c>
      <c r="I12" s="22">
        <v>1</v>
      </c>
      <c r="J12" s="60">
        <v>2</v>
      </c>
      <c r="K12" s="61">
        <v>2</v>
      </c>
      <c r="L12" s="62">
        <v>2</v>
      </c>
      <c r="M12" s="63">
        <v>2</v>
      </c>
      <c r="N12" s="15">
        <f t="shared" si="0"/>
        <v>8</v>
      </c>
      <c r="S12" s="14"/>
      <c r="T12" s="14"/>
      <c r="U12" s="14"/>
      <c r="V12" s="37">
        <v>-2.6</v>
      </c>
      <c r="W12" s="38">
        <f t="shared" si="1"/>
        <v>0.17919867919801868</v>
      </c>
      <c r="X12" s="39">
        <f t="shared" si="2"/>
        <v>2.6738101674625175E-2</v>
      </c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</row>
    <row r="13" spans="2:42" x14ac:dyDescent="0.35">
      <c r="B13" s="1">
        <v>7</v>
      </c>
      <c r="C13" s="21">
        <v>1</v>
      </c>
      <c r="D13" s="21">
        <v>1</v>
      </c>
      <c r="E13" s="1">
        <v>-1</v>
      </c>
      <c r="F13" s="21">
        <v>1</v>
      </c>
      <c r="G13" s="1">
        <v>-1</v>
      </c>
      <c r="H13" s="1">
        <v>-1</v>
      </c>
      <c r="I13" s="22">
        <v>1</v>
      </c>
      <c r="J13" s="64">
        <v>2</v>
      </c>
      <c r="K13" s="65">
        <v>2</v>
      </c>
      <c r="L13" s="66">
        <v>2</v>
      </c>
      <c r="M13" s="67">
        <v>2</v>
      </c>
      <c r="N13" s="15">
        <f t="shared" si="0"/>
        <v>8</v>
      </c>
      <c r="T13" s="14"/>
      <c r="U13" s="14"/>
      <c r="V13" s="37">
        <v>-2.5</v>
      </c>
      <c r="W13" s="38">
        <f t="shared" si="1"/>
        <v>0.22999872999809501</v>
      </c>
      <c r="X13" s="39">
        <f t="shared" si="2"/>
        <v>3.4504494026100951E-2</v>
      </c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</row>
    <row r="14" spans="2:42" ht="15" thickBot="1" x14ac:dyDescent="0.4">
      <c r="B14" s="1">
        <v>8</v>
      </c>
      <c r="C14" s="1">
        <v>-1</v>
      </c>
      <c r="D14" s="1">
        <v>-1</v>
      </c>
      <c r="E14" s="1">
        <v>-1</v>
      </c>
      <c r="F14" s="1">
        <v>-1</v>
      </c>
      <c r="G14" s="1">
        <v>-1</v>
      </c>
      <c r="H14" s="1">
        <v>-1</v>
      </c>
      <c r="I14" s="2">
        <v>-1</v>
      </c>
      <c r="J14" s="68">
        <v>1</v>
      </c>
      <c r="K14" s="69">
        <v>1</v>
      </c>
      <c r="L14" s="70">
        <v>1</v>
      </c>
      <c r="M14" s="71">
        <v>1</v>
      </c>
      <c r="N14" s="15">
        <f t="shared" si="0"/>
        <v>4</v>
      </c>
      <c r="T14" s="14"/>
      <c r="U14" s="14"/>
      <c r="V14" s="37">
        <v>-2.4</v>
      </c>
      <c r="W14" s="38">
        <f t="shared" si="1"/>
        <v>0.28079878079817111</v>
      </c>
      <c r="X14" s="39">
        <f t="shared" si="2"/>
        <v>4.4083676969097256E-2</v>
      </c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</row>
    <row r="15" spans="2:42" x14ac:dyDescent="0.35">
      <c r="T15" s="14"/>
      <c r="U15" s="14"/>
      <c r="V15" s="37">
        <v>-2.2999999999999998</v>
      </c>
      <c r="W15" s="38">
        <f t="shared" si="1"/>
        <v>0.33159883159824743</v>
      </c>
      <c r="X15" s="39">
        <f t="shared" si="2"/>
        <v>5.576182955619937E-2</v>
      </c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</row>
    <row r="16" spans="2:42" x14ac:dyDescent="0.35">
      <c r="P16" s="4" t="s">
        <v>36</v>
      </c>
      <c r="Q16" s="5">
        <v>0</v>
      </c>
      <c r="R16" s="36">
        <f>+Q16</f>
        <v>0</v>
      </c>
      <c r="S16" s="36">
        <v>0</v>
      </c>
      <c r="T16" s="41">
        <f>X38</f>
        <v>0.78531866428927721</v>
      </c>
      <c r="U16" s="14"/>
      <c r="V16" s="37">
        <v>-2.2000000000000002</v>
      </c>
      <c r="W16" s="38">
        <f t="shared" si="1"/>
        <v>0.38239888239832354</v>
      </c>
      <c r="X16" s="39">
        <f t="shared" si="2"/>
        <v>6.9831805849647322E-2</v>
      </c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</row>
    <row r="17" spans="2:42" x14ac:dyDescent="0.35">
      <c r="P17" s="4" t="s">
        <v>37</v>
      </c>
      <c r="Q17" s="35">
        <v>3</v>
      </c>
      <c r="R17" s="36">
        <f>+Q17</f>
        <v>3</v>
      </c>
      <c r="S17" s="36">
        <v>0</v>
      </c>
      <c r="T17" s="41">
        <f>T16</f>
        <v>0.78531866428927721</v>
      </c>
      <c r="U17" s="14"/>
      <c r="V17" s="37">
        <v>-2.1</v>
      </c>
      <c r="W17" s="38">
        <f t="shared" si="1"/>
        <v>0.43319893319839964</v>
      </c>
      <c r="X17" s="39">
        <f t="shared" si="2"/>
        <v>8.6581795269309481E-2</v>
      </c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</row>
    <row r="18" spans="2:42" x14ac:dyDescent="0.35">
      <c r="Q18" s="14"/>
      <c r="R18" s="14"/>
      <c r="T18" s="14"/>
      <c r="U18" s="14"/>
      <c r="V18" s="37">
        <v>-2</v>
      </c>
      <c r="W18" s="38">
        <f t="shared" si="1"/>
        <v>0.48399898399847596</v>
      </c>
      <c r="X18" s="39">
        <f t="shared" si="2"/>
        <v>0.10628132386258769</v>
      </c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</row>
    <row r="19" spans="2:42" x14ac:dyDescent="0.35">
      <c r="P19" s="4" t="s">
        <v>38</v>
      </c>
      <c r="Q19" s="40">
        <f>AVERAGE(J7:M14)</f>
        <v>1.5</v>
      </c>
      <c r="R19" s="14"/>
      <c r="T19" s="14"/>
      <c r="U19" s="14"/>
      <c r="V19" s="37">
        <v>-1.9</v>
      </c>
      <c r="W19" s="38">
        <f t="shared" si="1"/>
        <v>0.53479903479855218</v>
      </c>
      <c r="X19" s="39">
        <f t="shared" si="2"/>
        <v>0.12916486054887602</v>
      </c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</row>
    <row r="20" spans="2:42" x14ac:dyDescent="0.35">
      <c r="P20" s="4" t="s">
        <v>34</v>
      </c>
      <c r="Q20" s="40">
        <f>H48</f>
        <v>0.25806451612903225</v>
      </c>
      <c r="R20" s="14"/>
      <c r="T20" s="14"/>
      <c r="U20" s="14"/>
      <c r="V20" s="37">
        <v>-1.8</v>
      </c>
      <c r="W20" s="38">
        <f t="shared" si="1"/>
        <v>0.58559908559862839</v>
      </c>
      <c r="X20" s="39">
        <f t="shared" si="2"/>
        <v>0.15541354202892987</v>
      </c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</row>
    <row r="21" spans="2:42" x14ac:dyDescent="0.35">
      <c r="P21" s="8" t="s">
        <v>35</v>
      </c>
      <c r="Q21" s="40">
        <f>SQRT(Q20)</f>
        <v>0.50800050800076202</v>
      </c>
      <c r="R21" s="14"/>
      <c r="T21" s="14"/>
      <c r="U21" s="14"/>
      <c r="V21" s="37">
        <v>-1.7</v>
      </c>
      <c r="W21" s="38">
        <f t="shared" si="1"/>
        <v>0.6363991363987046</v>
      </c>
      <c r="X21" s="39">
        <f t="shared" si="2"/>
        <v>0.18513579395228849</v>
      </c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</row>
    <row r="22" spans="2:42" x14ac:dyDescent="0.35">
      <c r="P22" s="8" t="s">
        <v>39</v>
      </c>
      <c r="Q22" s="42">
        <f>MIN(J7:M14)</f>
        <v>1</v>
      </c>
      <c r="R22" s="14"/>
      <c r="T22" s="14"/>
      <c r="U22" s="14"/>
      <c r="V22" s="37">
        <v>-1.6</v>
      </c>
      <c r="W22" s="38">
        <f t="shared" si="1"/>
        <v>0.6871991871987807</v>
      </c>
      <c r="X22" s="39">
        <f t="shared" si="2"/>
        <v>0.21834788141449882</v>
      </c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</row>
    <row r="23" spans="2:42" x14ac:dyDescent="0.35">
      <c r="P23" s="8" t="s">
        <v>40</v>
      </c>
      <c r="Q23" s="42">
        <f>MAX(J7:M14)</f>
        <v>2</v>
      </c>
      <c r="R23" s="14"/>
      <c r="T23" s="14"/>
      <c r="U23" s="14"/>
      <c r="V23" s="37">
        <v>-1.5</v>
      </c>
      <c r="W23" s="38">
        <f t="shared" si="1"/>
        <v>0.73799923799885692</v>
      </c>
      <c r="X23" s="39">
        <f t="shared" si="2"/>
        <v>0.25495564202407739</v>
      </c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</row>
    <row r="24" spans="2:42" x14ac:dyDescent="0.35">
      <c r="P24" s="8" t="s">
        <v>41</v>
      </c>
      <c r="Q24" s="42">
        <f>MIN((Q17-Q19)/(3*SQRT(Q20)),(Q19-Q16)/(3*SQRT(Q20)))</f>
        <v>0.98425098425147628</v>
      </c>
      <c r="R24" s="14"/>
      <c r="T24" s="14"/>
      <c r="U24" s="14"/>
      <c r="V24" s="37">
        <v>-1.4</v>
      </c>
      <c r="W24" s="38">
        <f t="shared" si="1"/>
        <v>0.78879928879893324</v>
      </c>
      <c r="X24" s="39">
        <f t="shared" si="2"/>
        <v>0.29473881084292197</v>
      </c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</row>
    <row r="25" spans="2:42" x14ac:dyDescent="0.35">
      <c r="Q25" s="14"/>
      <c r="R25" s="14"/>
      <c r="T25" s="14"/>
      <c r="U25" s="14"/>
      <c r="V25" s="37">
        <v>-1.3</v>
      </c>
      <c r="W25" s="38">
        <f t="shared" si="1"/>
        <v>0.83959933959900934</v>
      </c>
      <c r="X25" s="39">
        <f t="shared" si="2"/>
        <v>0.33733941078568819</v>
      </c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</row>
    <row r="26" spans="2:42" x14ac:dyDescent="0.35">
      <c r="Q26" s="14"/>
      <c r="R26" s="14"/>
      <c r="T26" s="14"/>
      <c r="U26" s="14"/>
      <c r="V26" s="37">
        <v>-1.2</v>
      </c>
      <c r="W26" s="38">
        <f t="shared" si="1"/>
        <v>0.89039939039908556</v>
      </c>
      <c r="X26" s="39">
        <f t="shared" si="2"/>
        <v>0.3822556314902773</v>
      </c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</row>
    <row r="27" spans="2:42" x14ac:dyDescent="0.35">
      <c r="Q27" s="14"/>
      <c r="R27" s="14"/>
      <c r="T27" s="14"/>
      <c r="U27" s="14"/>
      <c r="V27" s="37">
        <v>-1.1000000000000001</v>
      </c>
      <c r="W27" s="38">
        <f t="shared" si="1"/>
        <v>0.94119944119916177</v>
      </c>
      <c r="X27" s="39">
        <f t="shared" si="2"/>
        <v>0.42884243933122945</v>
      </c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</row>
    <row r="28" spans="2:42" x14ac:dyDescent="0.35">
      <c r="T28" s="14"/>
      <c r="U28" s="14"/>
      <c r="V28" s="37">
        <v>-1</v>
      </c>
      <c r="W28" s="38">
        <f t="shared" si="1"/>
        <v>0.99199949199923798</v>
      </c>
      <c r="X28" s="39">
        <f t="shared" si="2"/>
        <v>0.47631984753601936</v>
      </c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</row>
    <row r="29" spans="2:42" x14ac:dyDescent="0.35">
      <c r="T29" s="14"/>
      <c r="U29" s="14"/>
      <c r="V29" s="37">
        <v>-0.9</v>
      </c>
      <c r="W29" s="38">
        <f t="shared" si="1"/>
        <v>1.0427995427993142</v>
      </c>
      <c r="X29" s="39">
        <f t="shared" si="2"/>
        <v>0.52378933821529905</v>
      </c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</row>
    <row r="30" spans="2:42" x14ac:dyDescent="0.35">
      <c r="T30" s="14"/>
      <c r="U30" s="14"/>
      <c r="V30" s="37">
        <v>-0.8</v>
      </c>
      <c r="W30" s="38">
        <f t="shared" si="1"/>
        <v>1.0935995935993903</v>
      </c>
      <c r="X30" s="39">
        <f t="shared" si="2"/>
        <v>0.57025839186965577</v>
      </c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</row>
    <row r="31" spans="2:42" x14ac:dyDescent="0.35">
      <c r="B31" s="45"/>
      <c r="I31" s="43"/>
      <c r="J31" s="43"/>
      <c r="K31" s="43"/>
      <c r="L31" s="43"/>
      <c r="M31" s="43"/>
      <c r="T31" s="14"/>
      <c r="U31" s="14"/>
      <c r="V31" s="37">
        <v>-0.7</v>
      </c>
      <c r="W31" s="38">
        <f t="shared" si="1"/>
        <v>1.1443996443994666</v>
      </c>
      <c r="X31" s="39">
        <f t="shared" si="2"/>
        <v>0.61467248250525941</v>
      </c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</row>
    <row r="32" spans="2:42" x14ac:dyDescent="0.35">
      <c r="B32" s="31" t="s">
        <v>9</v>
      </c>
      <c r="C32" s="33" t="s">
        <v>14</v>
      </c>
      <c r="D32" s="33" t="s">
        <v>15</v>
      </c>
      <c r="E32" s="32" t="s">
        <v>20</v>
      </c>
      <c r="F32" s="32" t="s">
        <v>24</v>
      </c>
      <c r="G32" s="33" t="s">
        <v>25</v>
      </c>
      <c r="O32" s="12"/>
      <c r="P32" s="13"/>
      <c r="T32" s="14"/>
      <c r="U32" s="14"/>
      <c r="V32" s="37">
        <v>-0.6</v>
      </c>
      <c r="W32" s="38">
        <f t="shared" si="1"/>
        <v>1.1951996951995427</v>
      </c>
      <c r="X32" s="39">
        <f t="shared" si="2"/>
        <v>0.6559532867461223</v>
      </c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</row>
    <row r="33" spans="2:42" x14ac:dyDescent="0.35">
      <c r="B33" s="26" t="s">
        <v>21</v>
      </c>
      <c r="C33" s="27" t="s">
        <v>16</v>
      </c>
      <c r="D33" s="27" t="s">
        <v>16</v>
      </c>
      <c r="E33" s="29">
        <f>SUM(E35:E45)</f>
        <v>1</v>
      </c>
      <c r="F33" s="30" t="s">
        <v>16</v>
      </c>
      <c r="G33" s="30" t="s">
        <v>16</v>
      </c>
      <c r="O33" s="13"/>
      <c r="P33" s="13"/>
      <c r="T33" s="14"/>
      <c r="U33" s="14"/>
      <c r="V33" s="37">
        <v>-0.5</v>
      </c>
      <c r="W33" s="38">
        <f t="shared" si="1"/>
        <v>1.245999745999619</v>
      </c>
      <c r="X33" s="39">
        <f t="shared" si="2"/>
        <v>0.69304128877715887</v>
      </c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</row>
    <row r="34" spans="2:42" x14ac:dyDescent="0.35">
      <c r="B34" s="27" t="s">
        <v>33</v>
      </c>
      <c r="C34" s="28" t="e">
        <f>H49/H50</f>
        <v>#DIV/0!</v>
      </c>
      <c r="D34" s="28">
        <f>FINV(0.05,G49,G50)</f>
        <v>2.3289520232604746</v>
      </c>
      <c r="E34" s="29">
        <f>F49/F48</f>
        <v>1</v>
      </c>
      <c r="F34" s="30" t="s">
        <v>16</v>
      </c>
      <c r="G34" s="30" t="s">
        <v>16</v>
      </c>
      <c r="O34" s="13"/>
      <c r="P34" s="13"/>
      <c r="S34" s="34"/>
      <c r="T34" s="14"/>
      <c r="U34" s="14"/>
      <c r="V34" s="37">
        <v>-0.4</v>
      </c>
      <c r="W34" s="38">
        <f t="shared" si="1"/>
        <v>1.2967997967996951</v>
      </c>
      <c r="X34" s="39">
        <f t="shared" si="2"/>
        <v>0.72494049612795053</v>
      </c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</row>
    <row r="35" spans="2:42" x14ac:dyDescent="0.35">
      <c r="B35" s="26" t="s">
        <v>17</v>
      </c>
      <c r="C35" s="28" t="s">
        <v>16</v>
      </c>
      <c r="D35" s="27" t="s">
        <v>16</v>
      </c>
      <c r="E35" s="29">
        <f>F50/F48</f>
        <v>0</v>
      </c>
      <c r="F35" s="30" t="s">
        <v>16</v>
      </c>
      <c r="G35" s="30" t="s">
        <v>16</v>
      </c>
      <c r="O35" s="13"/>
      <c r="P35" s="13"/>
      <c r="S35" s="34"/>
      <c r="T35" s="14"/>
      <c r="U35" s="14"/>
      <c r="V35" s="37">
        <v>-0.3</v>
      </c>
      <c r="W35" s="38">
        <f t="shared" si="1"/>
        <v>1.3475998475997715</v>
      </c>
      <c r="X35" s="39">
        <f t="shared" si="2"/>
        <v>0.75076266549708259</v>
      </c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</row>
    <row r="36" spans="2:42" x14ac:dyDescent="0.35">
      <c r="B36" s="22" t="s">
        <v>22</v>
      </c>
      <c r="C36" s="23" t="e">
        <f t="shared" ref="C36:C45" si="3">H51/H$50</f>
        <v>#DIV/0!</v>
      </c>
      <c r="D36" s="23">
        <f t="shared" ref="D36:D45" si="4">FINV(0.05,G51,G$50)</f>
        <v>4.4513217724681331</v>
      </c>
      <c r="E36" s="24">
        <f t="shared" ref="E36:E45" si="5">F51/$F$48</f>
        <v>0</v>
      </c>
      <c r="F36" s="25" t="e">
        <f t="shared" ref="F36:F45" si="6">1-FDIST(D36/C36,G51,G$50)</f>
        <v>#DIV/0!</v>
      </c>
      <c r="G36" s="25" t="e">
        <f>1-F36</f>
        <v>#DIV/0!</v>
      </c>
      <c r="O36" s="13"/>
      <c r="P36" s="13"/>
      <c r="S36" s="34"/>
      <c r="T36" s="14"/>
      <c r="U36" s="14"/>
      <c r="V36" s="37">
        <v>-0.2</v>
      </c>
      <c r="W36" s="38">
        <f t="shared" si="1"/>
        <v>1.3983998983998476</v>
      </c>
      <c r="X36" s="39">
        <f t="shared" si="2"/>
        <v>0.76976831285938263</v>
      </c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</row>
    <row r="37" spans="2:42" x14ac:dyDescent="0.35">
      <c r="B37" s="22" t="s">
        <v>27</v>
      </c>
      <c r="C37" s="23" t="e">
        <f t="shared" si="3"/>
        <v>#DIV/0!</v>
      </c>
      <c r="D37" s="23">
        <f t="shared" si="4"/>
        <v>3.1967768409433446</v>
      </c>
      <c r="E37" s="24">
        <f t="shared" si="5"/>
        <v>0</v>
      </c>
      <c r="F37" s="25" t="e">
        <f t="shared" si="6"/>
        <v>#DIV/0!</v>
      </c>
      <c r="G37" s="25" t="e">
        <f>1-F37</f>
        <v>#DIV/0!</v>
      </c>
      <c r="O37" s="13"/>
      <c r="P37" s="13"/>
      <c r="S37" s="34"/>
      <c r="T37" s="14"/>
      <c r="U37" s="14"/>
      <c r="V37" s="37">
        <v>-0.1</v>
      </c>
      <c r="W37" s="38">
        <f t="shared" si="1"/>
        <v>1.4491999491999239</v>
      </c>
      <c r="X37" s="39">
        <f t="shared" si="2"/>
        <v>0.78140187111075943</v>
      </c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</row>
    <row r="38" spans="2:42" x14ac:dyDescent="0.35">
      <c r="B38" s="21" t="s">
        <v>23</v>
      </c>
      <c r="C38" s="23" t="e">
        <f t="shared" si="3"/>
        <v>#DIV/0!</v>
      </c>
      <c r="D38" s="23">
        <f t="shared" si="4"/>
        <v>3.1967768409433446</v>
      </c>
      <c r="E38" s="24">
        <f t="shared" si="5"/>
        <v>0</v>
      </c>
      <c r="F38" s="25" t="e">
        <f t="shared" si="6"/>
        <v>#DIV/0!</v>
      </c>
      <c r="G38" s="25" t="e">
        <f t="shared" ref="G38:G45" si="7">1-F38</f>
        <v>#DIV/0!</v>
      </c>
      <c r="O38" s="14"/>
      <c r="P38" s="44"/>
      <c r="T38" s="14"/>
      <c r="U38" s="14"/>
      <c r="V38" s="37">
        <v>0</v>
      </c>
      <c r="W38" s="38">
        <f t="shared" si="1"/>
        <v>1.5</v>
      </c>
      <c r="X38" s="39">
        <f t="shared" si="2"/>
        <v>0.78531866428927721</v>
      </c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</row>
    <row r="39" spans="2:42" x14ac:dyDescent="0.35">
      <c r="B39" s="7" t="str">
        <f>C6</f>
        <v>A</v>
      </c>
      <c r="C39" s="9" t="e">
        <f t="shared" si="3"/>
        <v>#DIV/0!</v>
      </c>
      <c r="D39" s="9">
        <f t="shared" si="4"/>
        <v>4.4513217724681331</v>
      </c>
      <c r="E39" s="10">
        <f t="shared" si="5"/>
        <v>1</v>
      </c>
      <c r="F39" s="11" t="e">
        <f t="shared" si="6"/>
        <v>#DIV/0!</v>
      </c>
      <c r="G39" s="11" t="e">
        <f t="shared" si="7"/>
        <v>#DIV/0!</v>
      </c>
      <c r="O39" s="14"/>
      <c r="P39" s="14"/>
      <c r="T39" s="14"/>
      <c r="U39" s="14"/>
      <c r="V39" s="37">
        <v>0.1</v>
      </c>
      <c r="W39" s="38">
        <f t="shared" si="1"/>
        <v>1.5508000508000761</v>
      </c>
      <c r="X39" s="39">
        <f t="shared" si="2"/>
        <v>0.78140187111075943</v>
      </c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</row>
    <row r="40" spans="2:42" x14ac:dyDescent="0.35">
      <c r="B40" s="7" t="str">
        <f>D6</f>
        <v>B</v>
      </c>
      <c r="C40" s="9" t="e">
        <f t="shared" si="3"/>
        <v>#DIV/0!</v>
      </c>
      <c r="D40" s="9">
        <f t="shared" si="4"/>
        <v>4.4513217724681331</v>
      </c>
      <c r="E40" s="10">
        <f t="shared" si="5"/>
        <v>0</v>
      </c>
      <c r="F40" s="11" t="e">
        <f t="shared" si="6"/>
        <v>#DIV/0!</v>
      </c>
      <c r="G40" s="11" t="e">
        <f t="shared" si="7"/>
        <v>#DIV/0!</v>
      </c>
      <c r="O40" s="14"/>
      <c r="P40" s="14"/>
      <c r="T40" s="14"/>
      <c r="U40" s="14"/>
      <c r="V40" s="37">
        <v>0.2</v>
      </c>
      <c r="W40" s="38">
        <f t="shared" ref="W40:W68" si="8">Q$19+V40*SQRT(Q$20)</f>
        <v>1.6016001016001524</v>
      </c>
      <c r="X40" s="39">
        <f t="shared" ref="X40:X68" si="9">NORMDIST(W40,Q$19,SQRT(Q$20),0)</f>
        <v>0.76976831285938263</v>
      </c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</row>
    <row r="41" spans="2:42" x14ac:dyDescent="0.35">
      <c r="B41" s="7" t="str">
        <f>E6</f>
        <v>C</v>
      </c>
      <c r="C41" s="9" t="e">
        <f t="shared" si="3"/>
        <v>#DIV/0!</v>
      </c>
      <c r="D41" s="9">
        <f t="shared" si="4"/>
        <v>4.4513217724681331</v>
      </c>
      <c r="E41" s="10">
        <f t="shared" si="5"/>
        <v>0</v>
      </c>
      <c r="F41" s="11" t="e">
        <f t="shared" si="6"/>
        <v>#DIV/0!</v>
      </c>
      <c r="G41" s="11" t="e">
        <f t="shared" si="7"/>
        <v>#DIV/0!</v>
      </c>
      <c r="O41" s="14"/>
      <c r="P41" s="14"/>
      <c r="T41" s="14"/>
      <c r="U41" s="14"/>
      <c r="V41" s="37">
        <v>0.3</v>
      </c>
      <c r="W41" s="38">
        <f t="shared" si="8"/>
        <v>1.6524001524002285</v>
      </c>
      <c r="X41" s="39">
        <f t="shared" si="9"/>
        <v>0.75076266549708259</v>
      </c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</row>
    <row r="42" spans="2:42" x14ac:dyDescent="0.35">
      <c r="B42" s="7" t="str">
        <f>F6</f>
        <v>D</v>
      </c>
      <c r="C42" s="9" t="e">
        <f t="shared" si="3"/>
        <v>#DIV/0!</v>
      </c>
      <c r="D42" s="9">
        <f t="shared" si="4"/>
        <v>4.4513217724681331</v>
      </c>
      <c r="E42" s="10">
        <f t="shared" si="5"/>
        <v>0</v>
      </c>
      <c r="F42" s="11" t="e">
        <f t="shared" si="6"/>
        <v>#DIV/0!</v>
      </c>
      <c r="G42" s="11" t="e">
        <f t="shared" si="7"/>
        <v>#DIV/0!</v>
      </c>
      <c r="O42" s="14"/>
      <c r="P42" s="14"/>
      <c r="T42" s="14"/>
      <c r="U42" s="14"/>
      <c r="V42" s="37">
        <v>0.4</v>
      </c>
      <c r="W42" s="38">
        <f t="shared" si="8"/>
        <v>1.7032002032003049</v>
      </c>
      <c r="X42" s="39">
        <f t="shared" si="9"/>
        <v>0.72494049612795053</v>
      </c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</row>
    <row r="43" spans="2:42" x14ac:dyDescent="0.35">
      <c r="B43" s="7" t="str">
        <f>G6</f>
        <v>E</v>
      </c>
      <c r="C43" s="9" t="e">
        <f t="shared" si="3"/>
        <v>#DIV/0!</v>
      </c>
      <c r="D43" s="9">
        <f t="shared" si="4"/>
        <v>4.4513217724681331</v>
      </c>
      <c r="E43" s="10">
        <f t="shared" si="5"/>
        <v>0</v>
      </c>
      <c r="F43" s="11" t="e">
        <f t="shared" si="6"/>
        <v>#DIV/0!</v>
      </c>
      <c r="G43" s="11" t="e">
        <f t="shared" si="7"/>
        <v>#DIV/0!</v>
      </c>
      <c r="T43" s="14"/>
      <c r="U43" s="14"/>
      <c r="V43" s="37">
        <v>0.5</v>
      </c>
      <c r="W43" s="38">
        <f t="shared" si="8"/>
        <v>1.754000254000381</v>
      </c>
      <c r="X43" s="39">
        <f t="shared" si="9"/>
        <v>0.69304128877715887</v>
      </c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</row>
    <row r="44" spans="2:42" x14ac:dyDescent="0.35">
      <c r="B44" s="7" t="str">
        <f>H6</f>
        <v>F</v>
      </c>
      <c r="C44" s="9" t="e">
        <f t="shared" si="3"/>
        <v>#DIV/0!</v>
      </c>
      <c r="D44" s="9">
        <f t="shared" si="4"/>
        <v>4.4513217724681331</v>
      </c>
      <c r="E44" s="10">
        <f t="shared" si="5"/>
        <v>0</v>
      </c>
      <c r="F44" s="11" t="e">
        <f t="shared" si="6"/>
        <v>#DIV/0!</v>
      </c>
      <c r="G44" s="11" t="e">
        <f t="shared" si="7"/>
        <v>#DIV/0!</v>
      </c>
      <c r="T44" s="14"/>
      <c r="U44" s="14"/>
      <c r="V44" s="37">
        <v>0.6</v>
      </c>
      <c r="W44" s="38">
        <f t="shared" si="8"/>
        <v>1.8048003048004573</v>
      </c>
      <c r="X44" s="39">
        <f t="shared" si="9"/>
        <v>0.6559532867461223</v>
      </c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</row>
    <row r="45" spans="2:42" x14ac:dyDescent="0.35">
      <c r="B45" s="7" t="str">
        <f>I6</f>
        <v>G</v>
      </c>
      <c r="C45" s="9" t="e">
        <f t="shared" si="3"/>
        <v>#DIV/0!</v>
      </c>
      <c r="D45" s="9">
        <f t="shared" si="4"/>
        <v>4.4513217724681331</v>
      </c>
      <c r="E45" s="10">
        <f t="shared" si="5"/>
        <v>0</v>
      </c>
      <c r="F45" s="11" t="e">
        <f t="shared" si="6"/>
        <v>#DIV/0!</v>
      </c>
      <c r="G45" s="11" t="e">
        <f t="shared" si="7"/>
        <v>#DIV/0!</v>
      </c>
      <c r="T45" s="14"/>
      <c r="U45" s="14"/>
      <c r="V45" s="37">
        <v>0.7</v>
      </c>
      <c r="W45" s="38">
        <f t="shared" si="8"/>
        <v>1.8556003556005334</v>
      </c>
      <c r="X45" s="39">
        <f t="shared" si="9"/>
        <v>0.61467248250525941</v>
      </c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</row>
    <row r="46" spans="2:42" x14ac:dyDescent="0.35">
      <c r="B46" s="55"/>
      <c r="I46" s="55"/>
      <c r="J46" s="55"/>
      <c r="K46" s="55"/>
      <c r="L46" s="55"/>
      <c r="M46" s="55"/>
      <c r="N46" s="55"/>
      <c r="O46" s="55"/>
      <c r="P46" s="55"/>
      <c r="T46" s="14"/>
      <c r="U46" s="14"/>
      <c r="V46" s="37">
        <v>0.8</v>
      </c>
      <c r="W46" s="38">
        <f t="shared" si="8"/>
        <v>1.9064004064006097</v>
      </c>
      <c r="X46" s="39">
        <f t="shared" si="9"/>
        <v>0.57025839186965577</v>
      </c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</row>
    <row r="47" spans="2:42" x14ac:dyDescent="0.35">
      <c r="B47" s="55"/>
      <c r="C47" s="46" t="s">
        <v>10</v>
      </c>
      <c r="D47" s="46" t="s">
        <v>18</v>
      </c>
      <c r="E47" s="46" t="s">
        <v>19</v>
      </c>
      <c r="F47" s="46" t="s">
        <v>11</v>
      </c>
      <c r="G47" s="46" t="s">
        <v>12</v>
      </c>
      <c r="H47" s="46" t="s">
        <v>13</v>
      </c>
      <c r="I47" s="55"/>
      <c r="J47" s="55"/>
      <c r="K47" s="55"/>
      <c r="L47" s="55"/>
      <c r="M47" s="55"/>
      <c r="N47" s="55"/>
      <c r="O47" s="55"/>
      <c r="P47" s="55"/>
      <c r="T47" s="14"/>
      <c r="U47" s="14"/>
      <c r="V47" s="37">
        <v>0.9</v>
      </c>
      <c r="W47" s="38">
        <f t="shared" si="8"/>
        <v>1.9572004572006858</v>
      </c>
      <c r="X47" s="39">
        <f t="shared" si="9"/>
        <v>0.52378933821529905</v>
      </c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</row>
    <row r="48" spans="2:42" x14ac:dyDescent="0.35">
      <c r="B48" s="55"/>
      <c r="C48" s="46">
        <f>COUNT(J7:M14)</f>
        <v>32</v>
      </c>
      <c r="D48" s="47">
        <f>SUM(J7:M14)^2</f>
        <v>2304</v>
      </c>
      <c r="E48" s="47">
        <f>D48/C48</f>
        <v>72</v>
      </c>
      <c r="F48" s="48">
        <f>DEVSQ(J7:M14)</f>
        <v>8</v>
      </c>
      <c r="G48" s="46">
        <f>C48-1</f>
        <v>31</v>
      </c>
      <c r="H48" s="47">
        <f>F48/G48</f>
        <v>0.25806451612903225</v>
      </c>
      <c r="I48" s="55"/>
      <c r="J48" s="55"/>
      <c r="K48" s="55"/>
      <c r="L48" s="55"/>
      <c r="M48" s="55"/>
      <c r="N48" s="55"/>
      <c r="O48" s="55"/>
      <c r="P48" s="55"/>
      <c r="T48" s="14"/>
      <c r="U48" s="14"/>
      <c r="V48" s="37">
        <v>1</v>
      </c>
      <c r="W48" s="38">
        <f t="shared" si="8"/>
        <v>2.0080005080007619</v>
      </c>
      <c r="X48" s="39">
        <f t="shared" si="9"/>
        <v>0.47631984753601947</v>
      </c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</row>
    <row r="49" spans="2:42" x14ac:dyDescent="0.35">
      <c r="B49" s="55"/>
      <c r="C49" s="46" t="s">
        <v>16</v>
      </c>
      <c r="D49" s="48" t="s">
        <v>16</v>
      </c>
      <c r="E49" s="47" t="s">
        <v>16</v>
      </c>
      <c r="F49" s="47">
        <f>SUM(F51:F60)</f>
        <v>8</v>
      </c>
      <c r="G49" s="49">
        <f>SUM(G51:G60)</f>
        <v>14</v>
      </c>
      <c r="H49" s="47">
        <f>F49/G49</f>
        <v>0.5714285714285714</v>
      </c>
      <c r="I49" s="55"/>
      <c r="J49" s="55"/>
      <c r="K49" s="55"/>
      <c r="L49" s="55"/>
      <c r="M49" s="55"/>
      <c r="N49" s="55"/>
      <c r="O49" s="55"/>
      <c r="P49" s="55"/>
      <c r="T49" s="14"/>
      <c r="U49" s="14"/>
      <c r="V49" s="37">
        <v>1.1000000000000001</v>
      </c>
      <c r="W49" s="38">
        <f t="shared" si="8"/>
        <v>2.0588005588008382</v>
      </c>
      <c r="X49" s="39">
        <f t="shared" si="9"/>
        <v>0.42884243933122945</v>
      </c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</row>
    <row r="50" spans="2:42" x14ac:dyDescent="0.35">
      <c r="B50" s="55"/>
      <c r="C50" s="46" t="s">
        <v>16</v>
      </c>
      <c r="D50" s="47" t="s">
        <v>16</v>
      </c>
      <c r="E50" s="47" t="s">
        <v>16</v>
      </c>
      <c r="F50" s="47">
        <f>F48-F49</f>
        <v>0</v>
      </c>
      <c r="G50" s="49">
        <f>G48-G49</f>
        <v>17</v>
      </c>
      <c r="H50" s="47">
        <f>F50/G50</f>
        <v>0</v>
      </c>
      <c r="I50" s="55"/>
      <c r="J50" s="55"/>
      <c r="K50" s="55"/>
      <c r="L50" s="55"/>
      <c r="M50" s="55"/>
      <c r="N50" s="55"/>
      <c r="O50" s="55"/>
      <c r="P50" s="55"/>
      <c r="T50" s="14"/>
      <c r="U50" s="14"/>
      <c r="V50" s="37">
        <v>1.2</v>
      </c>
      <c r="W50" s="38">
        <f t="shared" si="8"/>
        <v>2.1096006096009146</v>
      </c>
      <c r="X50" s="39">
        <f t="shared" si="9"/>
        <v>0.38225563149027725</v>
      </c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</row>
    <row r="51" spans="2:42" x14ac:dyDescent="0.35">
      <c r="B51" s="55"/>
      <c r="C51" s="46">
        <v>2</v>
      </c>
      <c r="D51" s="50">
        <f>SUM(J7:K14)^2+SUM(L7:M14)^2</f>
        <v>1152</v>
      </c>
      <c r="E51" s="47">
        <f>D51*C51/$C$48</f>
        <v>72</v>
      </c>
      <c r="F51" s="47">
        <f t="shared" ref="F51:F60" si="10">E51-$E$48</f>
        <v>0</v>
      </c>
      <c r="G51" s="46">
        <f>C51-1</f>
        <v>1</v>
      </c>
      <c r="H51" s="47">
        <f>F51/G51</f>
        <v>0</v>
      </c>
      <c r="I51" s="55"/>
      <c r="J51" s="55"/>
      <c r="K51" s="55"/>
      <c r="L51" s="55"/>
      <c r="M51" s="55"/>
      <c r="N51" s="55"/>
      <c r="O51" s="55"/>
      <c r="P51" s="55"/>
      <c r="T51" s="14"/>
      <c r="U51" s="14"/>
      <c r="V51" s="37">
        <v>1.3</v>
      </c>
      <c r="W51" s="38">
        <f t="shared" si="8"/>
        <v>2.1604006604009909</v>
      </c>
      <c r="X51" s="39">
        <f t="shared" si="9"/>
        <v>0.33733941078568802</v>
      </c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</row>
    <row r="52" spans="2:42" x14ac:dyDescent="0.35">
      <c r="B52" s="55"/>
      <c r="C52" s="46">
        <v>4</v>
      </c>
      <c r="D52" s="50">
        <f>SUM(J7,K8,L9,M10,J11,K12,L13,M14)^2+SUM(K7,J8,M9,L10,K11,J12,M13,L14)^2+SUM(L7,M8,J9,K10,L11,M12,J13,K14)^2+SUM(M7,L8,K9,J10,M11,L12,K13,J14)^2</f>
        <v>576</v>
      </c>
      <c r="E52" s="47">
        <f>D52*C52/C48</f>
        <v>72</v>
      </c>
      <c r="F52" s="47">
        <f t="shared" si="10"/>
        <v>0</v>
      </c>
      <c r="G52" s="46">
        <v>3</v>
      </c>
      <c r="H52" s="47">
        <f>F52/G52</f>
        <v>0</v>
      </c>
      <c r="I52" s="55"/>
      <c r="J52" s="55"/>
      <c r="K52" s="55"/>
      <c r="L52" s="55"/>
      <c r="M52" s="55"/>
      <c r="N52" s="55"/>
      <c r="O52" s="55"/>
      <c r="P52" s="55"/>
      <c r="T52" s="14"/>
      <c r="U52" s="14"/>
      <c r="V52" s="37">
        <v>1.4</v>
      </c>
      <c r="W52" s="38">
        <f t="shared" si="8"/>
        <v>2.2112007112010668</v>
      </c>
      <c r="X52" s="39">
        <f t="shared" si="9"/>
        <v>0.29473881084292197</v>
      </c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</row>
    <row r="53" spans="2:42" x14ac:dyDescent="0.35">
      <c r="B53" s="55"/>
      <c r="C53" s="46">
        <v>4</v>
      </c>
      <c r="D53" s="51">
        <f>SUM(J7,M8,K9,L10,J11,M12,K13,L14)^2+SUM(K7,L8,J9,M10,K11,L12,J13,M14)^2+SUM(L7,K8,M9,L11,K12,M13,J14,J10)^2+SUM(M7,J8,L9,K10,M11,J12,L13,K14)^2</f>
        <v>576</v>
      </c>
      <c r="E53" s="47">
        <f t="shared" ref="E53:E60" si="11">D53*C53/$C$48</f>
        <v>72</v>
      </c>
      <c r="F53" s="47">
        <f t="shared" si="10"/>
        <v>0</v>
      </c>
      <c r="G53" s="46">
        <f>C53-1</f>
        <v>3</v>
      </c>
      <c r="H53" s="47">
        <f t="shared" ref="H53" si="12">F53/G53</f>
        <v>0</v>
      </c>
      <c r="I53" s="55"/>
      <c r="J53" s="55"/>
      <c r="K53" s="55"/>
      <c r="L53" s="55"/>
      <c r="M53" s="55"/>
      <c r="N53" s="55"/>
      <c r="O53" s="55"/>
      <c r="P53" s="55"/>
      <c r="T53" s="14"/>
      <c r="U53" s="14"/>
      <c r="V53" s="37">
        <v>1.5</v>
      </c>
      <c r="W53" s="38">
        <f t="shared" si="8"/>
        <v>2.2620007620011431</v>
      </c>
      <c r="X53" s="39">
        <f t="shared" si="9"/>
        <v>0.25495564202407739</v>
      </c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</row>
    <row r="54" spans="2:42" x14ac:dyDescent="0.35">
      <c r="B54" s="55"/>
      <c r="C54" s="46">
        <v>2</v>
      </c>
      <c r="D54" s="50">
        <f>SUM(J7:M7,J12:M13,J10:M10)^2+SUM(J8:M9,J11:M11,J14:M14)^2</f>
        <v>1280</v>
      </c>
      <c r="E54" s="47">
        <f t="shared" si="11"/>
        <v>80</v>
      </c>
      <c r="F54" s="47">
        <f t="shared" si="10"/>
        <v>8</v>
      </c>
      <c r="G54" s="46">
        <f t="shared" ref="G54:G60" si="13">C54-1</f>
        <v>1</v>
      </c>
      <c r="H54" s="47">
        <f t="shared" ref="H54:H60" si="14">F54/G54</f>
        <v>8</v>
      </c>
      <c r="I54" s="55"/>
      <c r="J54" s="55"/>
      <c r="K54" s="55"/>
      <c r="L54" s="55"/>
      <c r="M54" s="55"/>
      <c r="N54" s="55"/>
      <c r="O54" s="55"/>
      <c r="P54" s="55"/>
      <c r="T54" s="14"/>
      <c r="U54" s="14"/>
      <c r="V54" s="37">
        <v>1.6</v>
      </c>
      <c r="W54" s="38">
        <f t="shared" si="8"/>
        <v>2.3128008128012194</v>
      </c>
      <c r="X54" s="39">
        <f t="shared" si="9"/>
        <v>0.21834788141449879</v>
      </c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</row>
    <row r="55" spans="2:42" x14ac:dyDescent="0.35">
      <c r="B55" s="55"/>
      <c r="C55" s="46">
        <v>2</v>
      </c>
      <c r="D55" s="50">
        <f>SUM(J7:M8,,J11:M11,J13:M13)^2+SUM(J9:M10,J12:M12,J14:M14)^2</f>
        <v>1152</v>
      </c>
      <c r="E55" s="47">
        <f t="shared" si="11"/>
        <v>72</v>
      </c>
      <c r="F55" s="47">
        <f t="shared" si="10"/>
        <v>0</v>
      </c>
      <c r="G55" s="46">
        <f t="shared" si="13"/>
        <v>1</v>
      </c>
      <c r="H55" s="47">
        <f t="shared" si="14"/>
        <v>0</v>
      </c>
      <c r="I55" s="55"/>
      <c r="J55" s="55"/>
      <c r="K55" s="55"/>
      <c r="L55" s="55"/>
      <c r="M55" s="55"/>
      <c r="N55" s="55"/>
      <c r="O55" s="55"/>
      <c r="P55" s="55"/>
      <c r="T55" s="14"/>
      <c r="U55" s="14"/>
      <c r="V55" s="37">
        <v>1.7</v>
      </c>
      <c r="W55" s="38">
        <f t="shared" si="8"/>
        <v>2.3636008636012953</v>
      </c>
      <c r="X55" s="39">
        <f t="shared" si="9"/>
        <v>0.18513579395228852</v>
      </c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</row>
    <row r="56" spans="2:42" x14ac:dyDescent="0.35">
      <c r="B56" s="55"/>
      <c r="C56" s="46">
        <v>2</v>
      </c>
      <c r="D56" s="50">
        <f>SUM(J7:M9,J12:M12)^2+SUM(J10:M11,J13:M14)^2</f>
        <v>1152</v>
      </c>
      <c r="E56" s="47">
        <f t="shared" si="11"/>
        <v>72</v>
      </c>
      <c r="F56" s="47">
        <f t="shared" si="10"/>
        <v>0</v>
      </c>
      <c r="G56" s="46">
        <f t="shared" si="13"/>
        <v>1</v>
      </c>
      <c r="H56" s="47">
        <f t="shared" si="14"/>
        <v>0</v>
      </c>
      <c r="I56" s="55"/>
      <c r="J56" s="55"/>
      <c r="K56" s="55"/>
      <c r="L56" s="55"/>
      <c r="M56" s="55"/>
      <c r="N56" s="55"/>
      <c r="O56" s="55"/>
      <c r="P56" s="55"/>
      <c r="T56" s="14"/>
      <c r="U56" s="14"/>
      <c r="V56" s="37">
        <v>1.8</v>
      </c>
      <c r="W56" s="38">
        <f t="shared" si="8"/>
        <v>2.4144009144013716</v>
      </c>
      <c r="X56" s="39">
        <f t="shared" si="9"/>
        <v>0.15541354202892987</v>
      </c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</row>
    <row r="57" spans="2:42" x14ac:dyDescent="0.35">
      <c r="B57" s="55"/>
      <c r="C57" s="46">
        <v>2</v>
      </c>
      <c r="D57" s="50">
        <f>SUM(J8:M10,J13:M13)^2+SUM(J7:M7,J11:M12,J14:M14)^2</f>
        <v>1152</v>
      </c>
      <c r="E57" s="47">
        <f t="shared" si="11"/>
        <v>72</v>
      </c>
      <c r="F57" s="47">
        <f t="shared" si="10"/>
        <v>0</v>
      </c>
      <c r="G57" s="46">
        <f t="shared" si="13"/>
        <v>1</v>
      </c>
      <c r="H57" s="47">
        <f t="shared" si="14"/>
        <v>0</v>
      </c>
      <c r="I57" s="55"/>
      <c r="J57" s="55"/>
      <c r="K57" s="55"/>
      <c r="L57" s="55"/>
      <c r="M57" s="55"/>
      <c r="N57" s="55"/>
      <c r="O57" s="55"/>
      <c r="P57" s="55"/>
      <c r="T57" s="14"/>
      <c r="U57" s="14"/>
      <c r="V57" s="37">
        <v>1.9</v>
      </c>
      <c r="W57" s="38">
        <f t="shared" si="8"/>
        <v>2.4652009652014479</v>
      </c>
      <c r="X57" s="39">
        <f t="shared" si="9"/>
        <v>0.12916486054887599</v>
      </c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</row>
    <row r="58" spans="2:42" x14ac:dyDescent="0.35">
      <c r="B58" s="55"/>
      <c r="C58" s="46">
        <v>2</v>
      </c>
      <c r="D58" s="50">
        <f>SUM(J7:M7,J9:M11)^2+SUM(J8:M8,J12:M14)^2</f>
        <v>1152</v>
      </c>
      <c r="E58" s="47">
        <f t="shared" si="11"/>
        <v>72</v>
      </c>
      <c r="F58" s="47">
        <f t="shared" si="10"/>
        <v>0</v>
      </c>
      <c r="G58" s="46">
        <f t="shared" si="13"/>
        <v>1</v>
      </c>
      <c r="H58" s="47">
        <f t="shared" si="14"/>
        <v>0</v>
      </c>
      <c r="I58" s="55"/>
      <c r="J58" s="55"/>
      <c r="K58" s="55"/>
      <c r="L58" s="55"/>
      <c r="M58" s="55"/>
      <c r="N58" s="55"/>
      <c r="O58" s="55"/>
      <c r="P58" s="55"/>
      <c r="T58" s="14"/>
      <c r="U58" s="14"/>
      <c r="V58" s="37">
        <v>2</v>
      </c>
      <c r="W58" s="38">
        <f t="shared" si="8"/>
        <v>2.5160010160015238</v>
      </c>
      <c r="X58" s="39">
        <f t="shared" si="9"/>
        <v>0.10628132386258779</v>
      </c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</row>
    <row r="59" spans="2:42" x14ac:dyDescent="0.35">
      <c r="B59" s="55"/>
      <c r="C59" s="46">
        <v>2</v>
      </c>
      <c r="D59" s="50">
        <f>SUM(J8:M8,J10:M12)^2+SUM(J7:M7,J9:M9,J13:M14)^2</f>
        <v>1152</v>
      </c>
      <c r="E59" s="47">
        <f t="shared" si="11"/>
        <v>72</v>
      </c>
      <c r="F59" s="47">
        <f t="shared" si="10"/>
        <v>0</v>
      </c>
      <c r="G59" s="46">
        <f t="shared" si="13"/>
        <v>1</v>
      </c>
      <c r="H59" s="47">
        <f t="shared" si="14"/>
        <v>0</v>
      </c>
      <c r="I59" s="55"/>
      <c r="J59" s="55"/>
      <c r="K59" s="55"/>
      <c r="L59" s="55"/>
      <c r="M59" s="55"/>
      <c r="N59" s="55"/>
      <c r="O59" s="55"/>
      <c r="P59" s="55"/>
      <c r="T59" s="14"/>
      <c r="U59" s="14"/>
      <c r="V59" s="37">
        <v>2.1</v>
      </c>
      <c r="W59" s="38">
        <f t="shared" si="8"/>
        <v>2.5668010668016006</v>
      </c>
      <c r="X59" s="39">
        <f t="shared" si="9"/>
        <v>8.6581795269309411E-2</v>
      </c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</row>
    <row r="60" spans="2:42" x14ac:dyDescent="0.35">
      <c r="B60" s="55"/>
      <c r="C60" s="46">
        <v>2</v>
      </c>
      <c r="D60" s="50">
        <f>SUM(J9:M9,J11:M13)^2+SUM(J7:M8,J10:M10,J14:M14)^2</f>
        <v>1152</v>
      </c>
      <c r="E60" s="47">
        <f t="shared" si="11"/>
        <v>72</v>
      </c>
      <c r="F60" s="47">
        <f t="shared" si="10"/>
        <v>0</v>
      </c>
      <c r="G60" s="46">
        <f t="shared" si="13"/>
        <v>1</v>
      </c>
      <c r="H60" s="47">
        <f t="shared" si="14"/>
        <v>0</v>
      </c>
      <c r="I60" s="55"/>
      <c r="J60" s="55"/>
      <c r="K60" s="55"/>
      <c r="L60" s="55"/>
      <c r="M60" s="55"/>
      <c r="N60" s="55"/>
      <c r="O60" s="55"/>
      <c r="P60" s="55"/>
      <c r="T60" s="14"/>
      <c r="U60" s="14"/>
      <c r="V60" s="37">
        <v>2.2000000000000002</v>
      </c>
      <c r="W60" s="38">
        <f t="shared" si="8"/>
        <v>2.6176011176016765</v>
      </c>
      <c r="X60" s="39">
        <f t="shared" si="9"/>
        <v>6.9831805849647322E-2</v>
      </c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</row>
    <row r="61" spans="2:42" x14ac:dyDescent="0.35">
      <c r="B61" s="55"/>
      <c r="I61" s="55"/>
      <c r="J61" s="55"/>
      <c r="K61" s="55"/>
      <c r="L61" s="55"/>
      <c r="M61" s="55"/>
      <c r="N61" s="55"/>
      <c r="O61" s="55"/>
      <c r="P61" s="55"/>
      <c r="T61" s="14"/>
      <c r="U61" s="14"/>
      <c r="V61" s="37">
        <v>2.2999999999999998</v>
      </c>
      <c r="W61" s="38">
        <f t="shared" si="8"/>
        <v>2.6684011684017523</v>
      </c>
      <c r="X61" s="39">
        <f t="shared" si="9"/>
        <v>5.5761829556199412E-2</v>
      </c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</row>
    <row r="62" spans="2:42" x14ac:dyDescent="0.35"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T62" s="14"/>
      <c r="U62" s="14"/>
      <c r="V62" s="37">
        <v>2.4</v>
      </c>
      <c r="W62" s="38">
        <f t="shared" si="8"/>
        <v>2.7192012192018291</v>
      </c>
      <c r="X62" s="39">
        <f t="shared" si="9"/>
        <v>4.4083676969097221E-2</v>
      </c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</row>
    <row r="63" spans="2:42" x14ac:dyDescent="0.35"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T63" s="14"/>
      <c r="U63" s="14"/>
      <c r="V63" s="37">
        <v>2.5000000000000102</v>
      </c>
      <c r="W63" s="38">
        <f t="shared" si="8"/>
        <v>2.7700012700019103</v>
      </c>
      <c r="X63" s="39">
        <f t="shared" si="9"/>
        <v>3.4504494026100049E-2</v>
      </c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</row>
    <row r="64" spans="2:42" x14ac:dyDescent="0.35"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T64" s="14"/>
      <c r="U64" s="14"/>
      <c r="V64" s="37">
        <v>2.6</v>
      </c>
      <c r="W64" s="38">
        <f t="shared" si="8"/>
        <v>2.8208013208019813</v>
      </c>
      <c r="X64" s="39">
        <f t="shared" si="9"/>
        <v>2.6738101674625175E-2</v>
      </c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</row>
    <row r="65" spans="2:42" x14ac:dyDescent="0.35"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T65" s="14"/>
      <c r="U65" s="14"/>
      <c r="V65" s="37">
        <v>2.7</v>
      </c>
      <c r="W65" s="38">
        <f t="shared" si="8"/>
        <v>2.8716013716020576</v>
      </c>
      <c r="X65" s="39">
        <f t="shared" si="9"/>
        <v>2.0513630695831821E-2</v>
      </c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</row>
    <row r="66" spans="2:42" x14ac:dyDescent="0.35"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T66" s="14"/>
      <c r="U66" s="14"/>
      <c r="V66" s="37">
        <v>2.80000000000001</v>
      </c>
      <c r="W66" s="38">
        <f t="shared" si="8"/>
        <v>2.9224014224021388</v>
      </c>
      <c r="X66" s="39">
        <f t="shared" si="9"/>
        <v>1.5581582022685437E-2</v>
      </c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</row>
    <row r="67" spans="2:42" x14ac:dyDescent="0.35"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T67" s="14"/>
      <c r="U67" s="14"/>
      <c r="V67" s="37">
        <v>2.9000000000000101</v>
      </c>
      <c r="W67" s="38">
        <f t="shared" si="8"/>
        <v>2.9732014732022147</v>
      </c>
      <c r="X67" s="39">
        <f t="shared" si="9"/>
        <v>1.1717571785906079E-2</v>
      </c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</row>
    <row r="68" spans="2:42" x14ac:dyDescent="0.35"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T68" s="14"/>
      <c r="U68" s="14"/>
      <c r="V68" s="37">
        <v>3.0000000000000102</v>
      </c>
      <c r="W68" s="38">
        <f t="shared" si="8"/>
        <v>3.0240015240022915</v>
      </c>
      <c r="X68" s="39">
        <f t="shared" si="9"/>
        <v>8.7241023230063726E-3</v>
      </c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</row>
    <row r="69" spans="2:42" x14ac:dyDescent="0.35"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T69" s="14"/>
      <c r="U69" s="14"/>
      <c r="V69" s="36"/>
      <c r="W69" s="36"/>
      <c r="X69" s="36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</row>
    <row r="70" spans="2:42" x14ac:dyDescent="0.35"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T70" s="14"/>
      <c r="U70" s="14"/>
      <c r="V70" s="36"/>
      <c r="W70" s="36"/>
      <c r="X70" s="36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</row>
    <row r="71" spans="2:42" x14ac:dyDescent="0.35"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T71" s="14"/>
      <c r="U71" s="14"/>
      <c r="V71" s="36"/>
      <c r="W71" s="36"/>
      <c r="X71" s="36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</row>
    <row r="72" spans="2:42" x14ac:dyDescent="0.35"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T72" s="14"/>
      <c r="U72" s="14"/>
      <c r="V72" s="36"/>
      <c r="W72" s="36"/>
      <c r="X72" s="36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</row>
    <row r="73" spans="2:42" x14ac:dyDescent="0.35"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T73" s="14"/>
      <c r="U73" s="14"/>
      <c r="V73" s="36"/>
      <c r="W73" s="36"/>
      <c r="X73" s="36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</row>
    <row r="74" spans="2:42" x14ac:dyDescent="0.35"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V74" s="36"/>
      <c r="W74" s="36"/>
      <c r="X74" s="36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</row>
    <row r="75" spans="2:42" x14ac:dyDescent="0.35"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V75" s="36"/>
      <c r="W75" s="36"/>
      <c r="X75" s="36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</row>
    <row r="76" spans="2:42" x14ac:dyDescent="0.35"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V76" s="36"/>
      <c r="W76" s="36"/>
      <c r="X76" s="36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</row>
    <row r="77" spans="2:42" x14ac:dyDescent="0.35"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V77" s="36"/>
      <c r="W77" s="36"/>
      <c r="X77" s="36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</row>
    <row r="78" spans="2:42" x14ac:dyDescent="0.35"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V78" s="36"/>
      <c r="W78" s="36"/>
      <c r="X78" s="36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</row>
    <row r="79" spans="2:42" x14ac:dyDescent="0.35"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V79" s="36"/>
      <c r="W79" s="36"/>
      <c r="X79" s="36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</row>
    <row r="80" spans="2:42" x14ac:dyDescent="0.35"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V80" s="36"/>
      <c r="W80" s="36"/>
      <c r="X80" s="36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</row>
    <row r="81" spans="2:42" x14ac:dyDescent="0.35"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V81" s="36"/>
      <c r="W81" s="36"/>
      <c r="X81" s="36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</row>
    <row r="82" spans="2:42" x14ac:dyDescent="0.35"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V82" s="36"/>
      <c r="W82" s="36"/>
      <c r="X82" s="36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</row>
    <row r="83" spans="2:42" x14ac:dyDescent="0.35"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V83" s="36"/>
      <c r="W83" s="36"/>
      <c r="X83" s="36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</row>
    <row r="84" spans="2:42" x14ac:dyDescent="0.35"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V84" s="36"/>
      <c r="W84" s="36"/>
      <c r="X84" s="36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</row>
    <row r="85" spans="2:42" x14ac:dyDescent="0.35"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V85" s="36"/>
      <c r="W85" s="36"/>
      <c r="X85" s="36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</row>
    <row r="86" spans="2:42" x14ac:dyDescent="0.35"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V86" s="36"/>
      <c r="W86" s="36"/>
      <c r="X86" s="36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</row>
    <row r="87" spans="2:42" x14ac:dyDescent="0.35"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V87" s="36"/>
      <c r="W87" s="36"/>
      <c r="X87" s="36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</row>
    <row r="88" spans="2:42" x14ac:dyDescent="0.35"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V88" s="36"/>
      <c r="W88" s="36"/>
      <c r="X88" s="36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</row>
    <row r="89" spans="2:42" x14ac:dyDescent="0.35"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V89" s="36"/>
      <c r="W89" s="36"/>
      <c r="X89" s="36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</row>
    <row r="90" spans="2:42" x14ac:dyDescent="0.35"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V90" s="36"/>
      <c r="W90" s="36"/>
      <c r="X90" s="36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</row>
    <row r="91" spans="2:42" x14ac:dyDescent="0.35"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V91" s="36"/>
      <c r="W91" s="36"/>
      <c r="X91" s="36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</row>
    <row r="92" spans="2:42" x14ac:dyDescent="0.35"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V92" s="36"/>
      <c r="W92" s="36"/>
      <c r="X92" s="36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</row>
    <row r="93" spans="2:42" x14ac:dyDescent="0.35"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V93" s="36"/>
      <c r="W93" s="36"/>
      <c r="X93" s="36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</row>
    <row r="94" spans="2:42" x14ac:dyDescent="0.35"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V94" s="36"/>
      <c r="W94" s="36"/>
      <c r="X94" s="36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</row>
    <row r="95" spans="2:42" x14ac:dyDescent="0.35"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V95" s="36"/>
      <c r="W95" s="36"/>
      <c r="X95" s="36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</row>
    <row r="96" spans="2:42" x14ac:dyDescent="0.35"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V96" s="36"/>
      <c r="W96" s="36"/>
      <c r="X96" s="36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</row>
    <row r="97" spans="2:42" x14ac:dyDescent="0.35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V97" s="36"/>
      <c r="W97" s="36"/>
      <c r="X97" s="36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</row>
    <row r="98" spans="2:42" x14ac:dyDescent="0.35"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V98" s="36"/>
      <c r="W98" s="36"/>
      <c r="X98" s="36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</row>
    <row r="99" spans="2:42" x14ac:dyDescent="0.35">
      <c r="V99" s="36"/>
      <c r="W99" s="36"/>
      <c r="X99" s="36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</row>
    <row r="100" spans="2:42" x14ac:dyDescent="0.35">
      <c r="V100" s="36"/>
      <c r="W100" s="36"/>
      <c r="X100" s="36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</row>
    <row r="101" spans="2:42" x14ac:dyDescent="0.35">
      <c r="V101" s="36"/>
      <c r="W101" s="36"/>
      <c r="X101" s="36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</row>
    <row r="102" spans="2:42" x14ac:dyDescent="0.35">
      <c r="V102" s="36"/>
      <c r="W102" s="36"/>
      <c r="X102" s="36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</row>
    <row r="103" spans="2:42" x14ac:dyDescent="0.35">
      <c r="V103" s="36"/>
      <c r="W103" s="36"/>
      <c r="X103" s="36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</row>
    <row r="104" spans="2:42" x14ac:dyDescent="0.35">
      <c r="V104" s="36"/>
      <c r="W104" s="36"/>
      <c r="X104" s="36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</row>
    <row r="105" spans="2:42" x14ac:dyDescent="0.35">
      <c r="V105" s="36"/>
      <c r="W105" s="36"/>
      <c r="X105" s="36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</row>
    <row r="106" spans="2:42" x14ac:dyDescent="0.35">
      <c r="V106" s="36"/>
      <c r="W106" s="36"/>
      <c r="X106" s="36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</row>
    <row r="107" spans="2:42" x14ac:dyDescent="0.35">
      <c r="V107" s="36"/>
      <c r="W107" s="36"/>
      <c r="X107" s="36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</row>
    <row r="108" spans="2:42" x14ac:dyDescent="0.35">
      <c r="V108" s="36"/>
      <c r="W108" s="36"/>
      <c r="X108" s="36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</row>
    <row r="109" spans="2:42" x14ac:dyDescent="0.35">
      <c r="V109" s="36"/>
      <c r="W109" s="36"/>
      <c r="X109" s="36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</row>
    <row r="110" spans="2:42" x14ac:dyDescent="0.35">
      <c r="V110" s="36"/>
      <c r="W110" s="36"/>
      <c r="X110" s="36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</row>
    <row r="111" spans="2:42" x14ac:dyDescent="0.35">
      <c r="V111" s="36"/>
      <c r="W111" s="36"/>
      <c r="X111" s="36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</row>
    <row r="112" spans="2:42" x14ac:dyDescent="0.35">
      <c r="V112" s="36"/>
      <c r="W112" s="36"/>
      <c r="X112" s="36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</row>
    <row r="113" spans="22:42" x14ac:dyDescent="0.35">
      <c r="V113" s="36"/>
      <c r="W113" s="36"/>
      <c r="X113" s="36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</row>
    <row r="114" spans="22:42" x14ac:dyDescent="0.35">
      <c r="V114" s="36"/>
      <c r="W114" s="36"/>
      <c r="X114" s="36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</row>
    <row r="115" spans="22:42" x14ac:dyDescent="0.35">
      <c r="V115" s="36"/>
      <c r="W115" s="36"/>
      <c r="X115" s="36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</row>
    <row r="116" spans="22:42" x14ac:dyDescent="0.35">
      <c r="V116" s="36"/>
      <c r="W116" s="36"/>
      <c r="X116" s="36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</row>
    <row r="117" spans="22:42" x14ac:dyDescent="0.35">
      <c r="V117" s="36"/>
      <c r="W117" s="36"/>
      <c r="X117" s="36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</row>
    <row r="118" spans="22:42" x14ac:dyDescent="0.35">
      <c r="V118" s="36"/>
      <c r="W118" s="36"/>
      <c r="X118" s="36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</row>
    <row r="119" spans="22:42" x14ac:dyDescent="0.35">
      <c r="V119" s="36"/>
      <c r="W119" s="36"/>
      <c r="X119" s="36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</row>
    <row r="120" spans="22:42" x14ac:dyDescent="0.35">
      <c r="V120" s="36"/>
      <c r="W120" s="36"/>
      <c r="X120" s="36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</row>
    <row r="121" spans="22:42" x14ac:dyDescent="0.35">
      <c r="V121" s="36"/>
      <c r="W121" s="36"/>
      <c r="X121" s="36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</row>
    <row r="122" spans="22:42" x14ac:dyDescent="0.35">
      <c r="V122" s="36"/>
      <c r="W122" s="36"/>
      <c r="X122" s="36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</row>
    <row r="123" spans="22:42" x14ac:dyDescent="0.35">
      <c r="V123" s="36"/>
      <c r="W123" s="36"/>
      <c r="X123" s="36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</row>
    <row r="124" spans="22:42" x14ac:dyDescent="0.35">
      <c r="V124" s="36"/>
      <c r="W124" s="36"/>
      <c r="X124" s="36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</row>
    <row r="125" spans="22:42" x14ac:dyDescent="0.35">
      <c r="V125" s="36"/>
      <c r="W125" s="36"/>
      <c r="X125" s="36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</row>
    <row r="126" spans="22:42" x14ac:dyDescent="0.35">
      <c r="V126" s="36"/>
      <c r="W126" s="36"/>
      <c r="X126" s="36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</row>
    <row r="127" spans="22:42" x14ac:dyDescent="0.35">
      <c r="V127" s="36"/>
      <c r="W127" s="36"/>
      <c r="X127" s="36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</row>
    <row r="128" spans="22:42" x14ac:dyDescent="0.35">
      <c r="V128" s="36"/>
      <c r="W128" s="36"/>
      <c r="X128" s="36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</row>
    <row r="129" spans="22:42" x14ac:dyDescent="0.35">
      <c r="V129" s="36"/>
      <c r="W129" s="36"/>
      <c r="X129" s="36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</row>
    <row r="130" spans="22:42" x14ac:dyDescent="0.35">
      <c r="V130" s="36"/>
      <c r="W130" s="36"/>
      <c r="X130" s="36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</row>
    <row r="131" spans="22:42" x14ac:dyDescent="0.35">
      <c r="V131" s="36"/>
      <c r="W131" s="36"/>
      <c r="X131" s="36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</row>
    <row r="132" spans="22:42" x14ac:dyDescent="0.35">
      <c r="V132" s="36"/>
      <c r="W132" s="36"/>
      <c r="X132" s="36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</row>
    <row r="133" spans="22:42" x14ac:dyDescent="0.35">
      <c r="V133" s="36"/>
      <c r="W133" s="36"/>
      <c r="X133" s="36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</row>
    <row r="134" spans="22:42" x14ac:dyDescent="0.35">
      <c r="V134" s="36"/>
      <c r="W134" s="36"/>
      <c r="X134" s="36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</row>
    <row r="135" spans="22:42" x14ac:dyDescent="0.35">
      <c r="V135" s="36"/>
      <c r="W135" s="36"/>
      <c r="X135" s="36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</row>
    <row r="136" spans="22:42" x14ac:dyDescent="0.35">
      <c r="V136" s="36"/>
      <c r="W136" s="36"/>
      <c r="X136" s="36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</row>
    <row r="137" spans="22:42" x14ac:dyDescent="0.35">
      <c r="V137" s="36"/>
      <c r="W137" s="36"/>
      <c r="X137" s="36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</row>
    <row r="138" spans="22:42" x14ac:dyDescent="0.35">
      <c r="V138" s="36"/>
      <c r="W138" s="36"/>
      <c r="X138" s="36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</row>
    <row r="139" spans="22:42" x14ac:dyDescent="0.35">
      <c r="V139" s="36"/>
      <c r="W139" s="36"/>
      <c r="X139" s="36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</row>
    <row r="140" spans="22:42" x14ac:dyDescent="0.35">
      <c r="V140" s="36"/>
      <c r="W140" s="36"/>
      <c r="X140" s="36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</row>
    <row r="141" spans="22:42" x14ac:dyDescent="0.35">
      <c r="V141" s="36"/>
      <c r="W141" s="36"/>
      <c r="X141" s="36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</row>
    <row r="142" spans="22:42" x14ac:dyDescent="0.35">
      <c r="V142" s="36"/>
      <c r="W142" s="36"/>
      <c r="X142" s="36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</row>
    <row r="143" spans="22:42" x14ac:dyDescent="0.35">
      <c r="V143" s="36"/>
      <c r="W143" s="36"/>
      <c r="X143" s="36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</row>
    <row r="144" spans="22:42" x14ac:dyDescent="0.35">
      <c r="V144" s="36"/>
      <c r="W144" s="36"/>
      <c r="X144" s="36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</row>
    <row r="145" spans="22:42" x14ac:dyDescent="0.35">
      <c r="V145" s="36"/>
      <c r="W145" s="36"/>
      <c r="X145" s="36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</row>
    <row r="146" spans="22:42" x14ac:dyDescent="0.35">
      <c r="V146" s="36"/>
      <c r="W146" s="36"/>
      <c r="X146" s="36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</row>
    <row r="147" spans="22:42" x14ac:dyDescent="0.35">
      <c r="V147" s="36"/>
      <c r="W147" s="36"/>
      <c r="X147" s="36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</row>
    <row r="148" spans="22:42" x14ac:dyDescent="0.35">
      <c r="V148" s="36"/>
      <c r="W148" s="36"/>
      <c r="X148" s="36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</row>
    <row r="149" spans="22:42" x14ac:dyDescent="0.35">
      <c r="V149" s="36"/>
      <c r="W149" s="36"/>
      <c r="X149" s="36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</row>
    <row r="150" spans="22:42" x14ac:dyDescent="0.35">
      <c r="V150" s="36"/>
      <c r="W150" s="36"/>
      <c r="X150" s="36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</row>
    <row r="151" spans="22:42" x14ac:dyDescent="0.35">
      <c r="V151" s="36"/>
      <c r="W151" s="36"/>
      <c r="X151" s="36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</row>
    <row r="152" spans="22:42" x14ac:dyDescent="0.35">
      <c r="V152" s="36"/>
      <c r="W152" s="36"/>
      <c r="X152" s="36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</row>
    <row r="153" spans="22:42" x14ac:dyDescent="0.35">
      <c r="V153" s="36"/>
      <c r="W153" s="36"/>
      <c r="X153" s="36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</row>
    <row r="154" spans="22:42" x14ac:dyDescent="0.35">
      <c r="V154" s="36"/>
      <c r="W154" s="36"/>
      <c r="X154" s="36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</row>
    <row r="155" spans="22:42" x14ac:dyDescent="0.35">
      <c r="V155" s="36"/>
      <c r="W155" s="36"/>
      <c r="X155" s="36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</row>
    <row r="156" spans="22:42" x14ac:dyDescent="0.35">
      <c r="V156" s="36"/>
      <c r="W156" s="36"/>
      <c r="X156" s="36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</row>
    <row r="157" spans="22:42" x14ac:dyDescent="0.35">
      <c r="V157" s="36"/>
      <c r="W157" s="36"/>
      <c r="X157" s="36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</row>
    <row r="158" spans="22:42" x14ac:dyDescent="0.35">
      <c r="V158" s="36"/>
      <c r="W158" s="36"/>
      <c r="X158" s="36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</row>
    <row r="159" spans="22:42" x14ac:dyDescent="0.35">
      <c r="V159" s="36"/>
      <c r="W159" s="36"/>
      <c r="X159" s="36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</row>
    <row r="160" spans="22:42" x14ac:dyDescent="0.35">
      <c r="V160" s="36"/>
      <c r="W160" s="36"/>
      <c r="X160" s="36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</row>
    <row r="161" spans="22:42" x14ac:dyDescent="0.35">
      <c r="V161" s="36"/>
      <c r="W161" s="36"/>
      <c r="X161" s="36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</row>
    <row r="162" spans="22:42" x14ac:dyDescent="0.35">
      <c r="V162" s="36"/>
      <c r="W162" s="36"/>
      <c r="X162" s="36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</row>
    <row r="163" spans="22:42" x14ac:dyDescent="0.35">
      <c r="V163" s="36"/>
      <c r="W163" s="36"/>
      <c r="X163" s="36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</row>
    <row r="164" spans="22:42" x14ac:dyDescent="0.35">
      <c r="V164" s="36"/>
      <c r="W164" s="36"/>
      <c r="X164" s="36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</row>
    <row r="165" spans="22:42" x14ac:dyDescent="0.35">
      <c r="V165" s="36"/>
      <c r="W165" s="36"/>
      <c r="X165" s="36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</row>
    <row r="166" spans="22:42" x14ac:dyDescent="0.35">
      <c r="V166" s="36"/>
      <c r="W166" s="36"/>
      <c r="X166" s="36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</row>
    <row r="167" spans="22:42" x14ac:dyDescent="0.35">
      <c r="V167" s="36"/>
      <c r="W167" s="36"/>
      <c r="X167" s="36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</row>
    <row r="168" spans="22:42" x14ac:dyDescent="0.35">
      <c r="V168" s="36"/>
      <c r="W168" s="36"/>
      <c r="X168" s="36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</row>
    <row r="169" spans="22:42" x14ac:dyDescent="0.35">
      <c r="V169" s="36"/>
      <c r="W169" s="36"/>
      <c r="X169" s="36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</row>
    <row r="170" spans="22:42" x14ac:dyDescent="0.35">
      <c r="V170" s="36"/>
      <c r="W170" s="36"/>
      <c r="X170" s="36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</row>
    <row r="171" spans="22:42" x14ac:dyDescent="0.35">
      <c r="V171" s="36"/>
      <c r="W171" s="36"/>
      <c r="X171" s="36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</row>
    <row r="172" spans="22:42" x14ac:dyDescent="0.35">
      <c r="V172" s="36"/>
      <c r="W172" s="36"/>
      <c r="X172" s="36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</row>
    <row r="173" spans="22:42" x14ac:dyDescent="0.35">
      <c r="V173" s="36"/>
      <c r="W173" s="36"/>
      <c r="X173" s="36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</row>
    <row r="174" spans="22:42" x14ac:dyDescent="0.35">
      <c r="V174" s="36"/>
      <c r="W174" s="36"/>
      <c r="X174" s="36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</row>
    <row r="175" spans="22:42" x14ac:dyDescent="0.35">
      <c r="V175" s="36"/>
      <c r="W175" s="36"/>
      <c r="X175" s="36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</row>
    <row r="176" spans="22:42" x14ac:dyDescent="0.35">
      <c r="V176" s="36"/>
      <c r="W176" s="36"/>
      <c r="X176" s="36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</row>
    <row r="177" spans="22:42" x14ac:dyDescent="0.35">
      <c r="V177" s="36"/>
      <c r="W177" s="36"/>
      <c r="X177" s="36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</row>
    <row r="178" spans="22:42" x14ac:dyDescent="0.35">
      <c r="V178" s="36"/>
      <c r="W178" s="36"/>
      <c r="X178" s="36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</row>
    <row r="179" spans="22:42" x14ac:dyDescent="0.35">
      <c r="V179" s="36"/>
      <c r="W179" s="36"/>
      <c r="X179" s="36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</row>
    <row r="180" spans="22:42" x14ac:dyDescent="0.35">
      <c r="V180" s="36"/>
      <c r="W180" s="36"/>
      <c r="X180" s="36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</row>
    <row r="181" spans="22:42" x14ac:dyDescent="0.35">
      <c r="V181" s="36"/>
      <c r="W181" s="36"/>
      <c r="X181" s="36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</row>
    <row r="182" spans="22:42" x14ac:dyDescent="0.35">
      <c r="V182" s="36"/>
      <c r="W182" s="36"/>
      <c r="X182" s="36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</row>
    <row r="183" spans="22:42" x14ac:dyDescent="0.35">
      <c r="V183" s="36"/>
      <c r="W183" s="36"/>
      <c r="X183" s="36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</row>
    <row r="184" spans="22:42" x14ac:dyDescent="0.35">
      <c r="V184" s="36"/>
      <c r="W184" s="36"/>
      <c r="X184" s="36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</row>
    <row r="185" spans="22:42" x14ac:dyDescent="0.35">
      <c r="V185" s="36"/>
      <c r="W185" s="36"/>
      <c r="X185" s="36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</row>
    <row r="186" spans="22:42" x14ac:dyDescent="0.35">
      <c r="V186" s="36"/>
      <c r="W186" s="36"/>
      <c r="X186" s="36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</row>
    <row r="187" spans="22:42" x14ac:dyDescent="0.35">
      <c r="V187" s="36"/>
      <c r="W187" s="36"/>
      <c r="X187" s="36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</row>
    <row r="188" spans="22:42" x14ac:dyDescent="0.35">
      <c r="V188" s="36"/>
      <c r="W188" s="36"/>
      <c r="X188" s="36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</row>
    <row r="189" spans="22:42" x14ac:dyDescent="0.35">
      <c r="V189" s="36"/>
      <c r="W189" s="36"/>
      <c r="X189" s="36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</row>
    <row r="190" spans="22:42" x14ac:dyDescent="0.35">
      <c r="V190" s="36"/>
      <c r="W190" s="36"/>
      <c r="X190" s="36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</row>
    <row r="191" spans="22:42" x14ac:dyDescent="0.35">
      <c r="V191" s="36"/>
      <c r="W191" s="36"/>
      <c r="X191" s="36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</row>
    <row r="192" spans="22:42" x14ac:dyDescent="0.35">
      <c r="V192" s="36"/>
      <c r="W192" s="36"/>
      <c r="X192" s="36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</row>
    <row r="193" spans="22:42" x14ac:dyDescent="0.35">
      <c r="V193" s="36"/>
      <c r="W193" s="36"/>
      <c r="X193" s="36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</row>
    <row r="194" spans="22:42" x14ac:dyDescent="0.35">
      <c r="V194" s="36"/>
      <c r="W194" s="36"/>
      <c r="X194" s="36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</row>
    <row r="195" spans="22:42" x14ac:dyDescent="0.35">
      <c r="V195" s="36"/>
      <c r="W195" s="36"/>
      <c r="X195" s="36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</row>
    <row r="196" spans="22:42" x14ac:dyDescent="0.35">
      <c r="V196" s="36"/>
      <c r="W196" s="36"/>
      <c r="X196" s="36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</row>
    <row r="197" spans="22:42" x14ac:dyDescent="0.35">
      <c r="V197" s="36"/>
      <c r="W197" s="36"/>
      <c r="X197" s="36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</row>
    <row r="198" spans="22:42" x14ac:dyDescent="0.35">
      <c r="V198" s="36"/>
      <c r="W198" s="36"/>
      <c r="X198" s="36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</row>
    <row r="199" spans="22:42" x14ac:dyDescent="0.35">
      <c r="V199" s="36"/>
      <c r="W199" s="36"/>
      <c r="X199" s="36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</row>
    <row r="200" spans="22:42" x14ac:dyDescent="0.35">
      <c r="V200" s="36"/>
      <c r="W200" s="36"/>
      <c r="X200" s="36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</row>
    <row r="201" spans="22:42" x14ac:dyDescent="0.35">
      <c r="V201" s="36"/>
      <c r="W201" s="36"/>
      <c r="X201" s="36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</row>
    <row r="202" spans="22:42" x14ac:dyDescent="0.35">
      <c r="V202" s="36"/>
      <c r="W202" s="36"/>
      <c r="X202" s="36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</row>
    <row r="203" spans="22:42" x14ac:dyDescent="0.35">
      <c r="V203" s="36"/>
      <c r="W203" s="36"/>
      <c r="X203" s="36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</row>
    <row r="204" spans="22:42" x14ac:dyDescent="0.35">
      <c r="V204" s="36"/>
      <c r="W204" s="36"/>
      <c r="X204" s="36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</row>
    <row r="205" spans="22:42" x14ac:dyDescent="0.35">
      <c r="V205" s="36"/>
      <c r="W205" s="36"/>
      <c r="X205" s="36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</row>
    <row r="206" spans="22:42" x14ac:dyDescent="0.35">
      <c r="V206" s="36"/>
      <c r="W206" s="36"/>
      <c r="X206" s="36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</row>
    <row r="207" spans="22:42" x14ac:dyDescent="0.35">
      <c r="V207" s="36"/>
      <c r="W207" s="36"/>
      <c r="X207" s="36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</row>
    <row r="208" spans="22:42" x14ac:dyDescent="0.35">
      <c r="V208" s="36"/>
      <c r="W208" s="36"/>
      <c r="X208" s="36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</row>
    <row r="209" spans="22:42" x14ac:dyDescent="0.35">
      <c r="V209" s="36"/>
      <c r="W209" s="36"/>
      <c r="X209" s="36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</row>
    <row r="210" spans="22:42" x14ac:dyDescent="0.35">
      <c r="V210" s="36"/>
      <c r="W210" s="36"/>
      <c r="X210" s="36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</row>
    <row r="211" spans="22:42" x14ac:dyDescent="0.35">
      <c r="V211" s="36"/>
      <c r="W211" s="36"/>
      <c r="X211" s="36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</row>
    <row r="212" spans="22:42" x14ac:dyDescent="0.35">
      <c r="V212" s="36"/>
      <c r="W212" s="36"/>
      <c r="X212" s="36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</row>
    <row r="213" spans="22:42" x14ac:dyDescent="0.35">
      <c r="V213" s="36"/>
      <c r="W213" s="36"/>
      <c r="X213" s="36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</row>
    <row r="214" spans="22:42" x14ac:dyDescent="0.35">
      <c r="V214" s="36"/>
      <c r="W214" s="36"/>
      <c r="X214" s="36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</row>
    <row r="215" spans="22:42" x14ac:dyDescent="0.35">
      <c r="V215" s="36"/>
      <c r="W215" s="36"/>
      <c r="X215" s="36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</row>
    <row r="216" spans="22:42" x14ac:dyDescent="0.35">
      <c r="V216" s="36"/>
      <c r="W216" s="36"/>
      <c r="X216" s="36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</row>
    <row r="217" spans="22:42" x14ac:dyDescent="0.35">
      <c r="V217" s="36"/>
      <c r="W217" s="36"/>
      <c r="X217" s="36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</row>
    <row r="218" spans="22:42" x14ac:dyDescent="0.35">
      <c r="V218" s="36"/>
      <c r="W218" s="36"/>
      <c r="X218" s="36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</row>
    <row r="219" spans="22:42" x14ac:dyDescent="0.35">
      <c r="V219" s="36"/>
      <c r="W219" s="36"/>
      <c r="X219" s="36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</row>
    <row r="220" spans="22:42" x14ac:dyDescent="0.35">
      <c r="V220" s="36"/>
      <c r="W220" s="36"/>
      <c r="X220" s="36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</row>
    <row r="221" spans="22:42" x14ac:dyDescent="0.35">
      <c r="V221" s="36"/>
      <c r="W221" s="36"/>
      <c r="X221" s="36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</row>
    <row r="222" spans="22:42" x14ac:dyDescent="0.35">
      <c r="V222" s="36"/>
      <c r="W222" s="36"/>
      <c r="X222" s="36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</row>
    <row r="223" spans="22:42" x14ac:dyDescent="0.35">
      <c r="V223" s="36"/>
      <c r="W223" s="36"/>
      <c r="X223" s="36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</row>
    <row r="224" spans="22:42" x14ac:dyDescent="0.35">
      <c r="V224" s="36"/>
      <c r="W224" s="36"/>
      <c r="X224" s="36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</row>
    <row r="225" spans="22:42" x14ac:dyDescent="0.35">
      <c r="V225" s="36"/>
      <c r="W225" s="36"/>
      <c r="X225" s="36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</row>
    <row r="226" spans="22:42" x14ac:dyDescent="0.35">
      <c r="V226" s="36"/>
      <c r="W226" s="36"/>
      <c r="X226" s="36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</row>
    <row r="227" spans="22:42" x14ac:dyDescent="0.35">
      <c r="V227" s="36"/>
      <c r="W227" s="36"/>
      <c r="X227" s="36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</row>
    <row r="228" spans="22:42" x14ac:dyDescent="0.35">
      <c r="V228" s="36"/>
      <c r="W228" s="36"/>
      <c r="X228" s="36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</row>
    <row r="229" spans="22:42" x14ac:dyDescent="0.35">
      <c r="V229" s="36"/>
      <c r="W229" s="36"/>
      <c r="X229" s="36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</row>
    <row r="230" spans="22:42" x14ac:dyDescent="0.35">
      <c r="V230" s="36"/>
      <c r="W230" s="36"/>
      <c r="X230" s="36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</row>
    <row r="231" spans="22:42" x14ac:dyDescent="0.35">
      <c r="V231" s="36"/>
      <c r="W231" s="36"/>
      <c r="X231" s="36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</row>
    <row r="232" spans="22:42" x14ac:dyDescent="0.35">
      <c r="V232" s="36"/>
      <c r="W232" s="36"/>
      <c r="X232" s="36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</row>
    <row r="233" spans="22:42" x14ac:dyDescent="0.35">
      <c r="V233" s="36"/>
      <c r="W233" s="36"/>
      <c r="X233" s="36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</row>
    <row r="234" spans="22:42" x14ac:dyDescent="0.35">
      <c r="V234" s="36"/>
      <c r="W234" s="36"/>
      <c r="X234" s="36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</row>
    <row r="235" spans="22:42" x14ac:dyDescent="0.35">
      <c r="V235" s="36"/>
      <c r="W235" s="36"/>
      <c r="X235" s="36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</row>
    <row r="236" spans="22:42" x14ac:dyDescent="0.35">
      <c r="V236" s="36"/>
      <c r="W236" s="36"/>
      <c r="X236" s="36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</row>
    <row r="237" spans="22:42" x14ac:dyDescent="0.35">
      <c r="V237" s="36"/>
      <c r="W237" s="36"/>
      <c r="X237" s="36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</row>
    <row r="238" spans="22:42" x14ac:dyDescent="0.35">
      <c r="V238" s="36"/>
      <c r="W238" s="36"/>
      <c r="X238" s="36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</row>
    <row r="239" spans="22:42" x14ac:dyDescent="0.35">
      <c r="V239" s="36"/>
      <c r="W239" s="36"/>
      <c r="X239" s="36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</row>
    <row r="240" spans="22:42" x14ac:dyDescent="0.35">
      <c r="V240" s="36"/>
      <c r="W240" s="36"/>
      <c r="X240" s="36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</row>
    <row r="241" spans="22:42" x14ac:dyDescent="0.35">
      <c r="V241" s="36"/>
      <c r="W241" s="36"/>
      <c r="X241" s="36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</row>
    <row r="242" spans="22:42" x14ac:dyDescent="0.35">
      <c r="V242" s="36"/>
      <c r="W242" s="36"/>
      <c r="X242" s="36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</row>
    <row r="243" spans="22:42" x14ac:dyDescent="0.35">
      <c r="V243" s="36"/>
      <c r="W243" s="36"/>
      <c r="X243" s="36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</row>
    <row r="244" spans="22:42" x14ac:dyDescent="0.35">
      <c r="V244" s="36"/>
      <c r="W244" s="36"/>
      <c r="X244" s="36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</row>
    <row r="245" spans="22:42" x14ac:dyDescent="0.35">
      <c r="V245" s="36"/>
      <c r="W245" s="36"/>
      <c r="X245" s="36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</row>
    <row r="246" spans="22:42" x14ac:dyDescent="0.35">
      <c r="V246" s="36"/>
      <c r="W246" s="36"/>
      <c r="X246" s="36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</row>
    <row r="247" spans="22:42" x14ac:dyDescent="0.35">
      <c r="V247" s="36"/>
      <c r="W247" s="36"/>
      <c r="X247" s="36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</row>
    <row r="248" spans="22:42" x14ac:dyDescent="0.35">
      <c r="V248" s="36"/>
      <c r="W248" s="36"/>
      <c r="X248" s="36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</row>
    <row r="249" spans="22:42" x14ac:dyDescent="0.35">
      <c r="V249" s="36"/>
      <c r="W249" s="36"/>
      <c r="X249" s="36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</row>
    <row r="250" spans="22:42" x14ac:dyDescent="0.35">
      <c r="V250" s="36"/>
      <c r="W250" s="36"/>
      <c r="X250" s="36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</row>
    <row r="251" spans="22:42" x14ac:dyDescent="0.35">
      <c r="V251" s="36"/>
      <c r="W251" s="36"/>
      <c r="X251" s="36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</row>
    <row r="252" spans="22:42" x14ac:dyDescent="0.35">
      <c r="V252" s="36"/>
      <c r="W252" s="36"/>
      <c r="X252" s="36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</row>
    <row r="253" spans="22:42" x14ac:dyDescent="0.35">
      <c r="V253" s="36"/>
      <c r="W253" s="36"/>
      <c r="X253" s="36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</row>
    <row r="254" spans="22:42" x14ac:dyDescent="0.35">
      <c r="V254" s="36"/>
      <c r="W254" s="36"/>
      <c r="X254" s="36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</row>
    <row r="255" spans="22:42" x14ac:dyDescent="0.35">
      <c r="V255" s="36"/>
      <c r="W255" s="36"/>
      <c r="X255" s="36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</row>
    <row r="256" spans="22:42" x14ac:dyDescent="0.35">
      <c r="V256" s="36"/>
      <c r="W256" s="36"/>
      <c r="X256" s="36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</row>
    <row r="257" spans="22:42" x14ac:dyDescent="0.35">
      <c r="V257" s="36"/>
      <c r="W257" s="36"/>
      <c r="X257" s="36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</row>
    <row r="258" spans="22:42" x14ac:dyDescent="0.35">
      <c r="V258" s="36"/>
      <c r="W258" s="36"/>
      <c r="X258" s="36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</row>
    <row r="259" spans="22:42" x14ac:dyDescent="0.35">
      <c r="V259" s="36"/>
      <c r="W259" s="36"/>
      <c r="X259" s="36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</row>
    <row r="260" spans="22:42" x14ac:dyDescent="0.35">
      <c r="V260" s="36"/>
      <c r="W260" s="36"/>
      <c r="X260" s="36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</row>
    <row r="261" spans="22:42" x14ac:dyDescent="0.35">
      <c r="V261" s="36"/>
      <c r="W261" s="36"/>
      <c r="X261" s="36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</row>
    <row r="262" spans="22:42" x14ac:dyDescent="0.35">
      <c r="V262" s="36"/>
      <c r="W262" s="36"/>
      <c r="X262" s="36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</row>
    <row r="263" spans="22:42" x14ac:dyDescent="0.35">
      <c r="V263" s="36"/>
      <c r="W263" s="36"/>
      <c r="X263" s="36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</row>
    <row r="264" spans="22:42" x14ac:dyDescent="0.35">
      <c r="V264" s="36"/>
      <c r="W264" s="36"/>
      <c r="X264" s="36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</row>
    <row r="265" spans="22:42" x14ac:dyDescent="0.35">
      <c r="V265" s="36"/>
      <c r="W265" s="36"/>
      <c r="X265" s="36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</row>
    <row r="266" spans="22:42" x14ac:dyDescent="0.35">
      <c r="V266" s="36"/>
      <c r="W266" s="36"/>
      <c r="X266" s="36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</row>
    <row r="267" spans="22:42" x14ac:dyDescent="0.35">
      <c r="V267" s="36"/>
      <c r="W267" s="36"/>
      <c r="X267" s="36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</row>
    <row r="268" spans="22:42" x14ac:dyDescent="0.35">
      <c r="V268" s="36"/>
      <c r="W268" s="36"/>
      <c r="X268" s="36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</row>
    <row r="269" spans="22:42" x14ac:dyDescent="0.35">
      <c r="V269" s="36"/>
      <c r="W269" s="36"/>
      <c r="X269" s="36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</row>
    <row r="270" spans="22:42" x14ac:dyDescent="0.35">
      <c r="V270" s="36"/>
      <c r="W270" s="36"/>
      <c r="X270" s="36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</row>
    <row r="271" spans="22:42" x14ac:dyDescent="0.35">
      <c r="V271" s="36"/>
      <c r="W271" s="36"/>
      <c r="X271" s="36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</row>
    <row r="272" spans="22:42" x14ac:dyDescent="0.35">
      <c r="V272" s="36"/>
      <c r="W272" s="36"/>
      <c r="X272" s="36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</row>
    <row r="273" spans="22:42" x14ac:dyDescent="0.35">
      <c r="V273" s="36"/>
      <c r="W273" s="36"/>
      <c r="X273" s="36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</row>
    <row r="274" spans="22:42" x14ac:dyDescent="0.35">
      <c r="V274" s="36"/>
      <c r="W274" s="36"/>
      <c r="X274" s="36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</row>
    <row r="275" spans="22:42" x14ac:dyDescent="0.35">
      <c r="V275" s="36"/>
      <c r="W275" s="36"/>
      <c r="X275" s="36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</row>
    <row r="276" spans="22:42" x14ac:dyDescent="0.35">
      <c r="V276" s="36"/>
      <c r="W276" s="36"/>
      <c r="X276" s="36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</row>
    <row r="277" spans="22:42" x14ac:dyDescent="0.35">
      <c r="V277" s="36"/>
      <c r="W277" s="36"/>
      <c r="X277" s="36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</row>
    <row r="278" spans="22:42" x14ac:dyDescent="0.35">
      <c r="V278" s="36"/>
      <c r="W278" s="36"/>
      <c r="X278" s="36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</row>
    <row r="279" spans="22:42" x14ac:dyDescent="0.35">
      <c r="V279" s="36"/>
      <c r="W279" s="36"/>
      <c r="X279" s="36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</row>
    <row r="280" spans="22:42" x14ac:dyDescent="0.35">
      <c r="V280" s="36"/>
      <c r="W280" s="36"/>
      <c r="X280" s="36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</row>
    <row r="281" spans="22:42" x14ac:dyDescent="0.35">
      <c r="V281" s="36"/>
      <c r="W281" s="36"/>
      <c r="X281" s="36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</row>
    <row r="282" spans="22:42" x14ac:dyDescent="0.35">
      <c r="V282" s="36"/>
      <c r="W282" s="36"/>
      <c r="X282" s="36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</row>
    <row r="283" spans="22:42" x14ac:dyDescent="0.35">
      <c r="V283" s="36"/>
      <c r="W283" s="36"/>
      <c r="X283" s="36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</row>
    <row r="284" spans="22:42" x14ac:dyDescent="0.35">
      <c r="V284" s="36"/>
      <c r="W284" s="36"/>
      <c r="X284" s="36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</row>
    <row r="285" spans="22:42" x14ac:dyDescent="0.35">
      <c r="V285" s="36"/>
      <c r="W285" s="36"/>
      <c r="X285" s="36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</row>
    <row r="286" spans="22:42" x14ac:dyDescent="0.35">
      <c r="V286" s="36"/>
      <c r="W286" s="36"/>
      <c r="X286" s="36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</row>
    <row r="287" spans="22:42" x14ac:dyDescent="0.35">
      <c r="V287" s="36"/>
      <c r="W287" s="36"/>
      <c r="X287" s="36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</row>
    <row r="288" spans="22:42" x14ac:dyDescent="0.35">
      <c r="V288" s="36"/>
      <c r="W288" s="36"/>
      <c r="X288" s="36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</row>
    <row r="289" spans="22:42" x14ac:dyDescent="0.35">
      <c r="V289" s="36"/>
      <c r="W289" s="36"/>
      <c r="X289" s="36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</row>
    <row r="290" spans="22:42" x14ac:dyDescent="0.35">
      <c r="V290" s="36"/>
      <c r="W290" s="36"/>
      <c r="X290" s="36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</row>
    <row r="291" spans="22:42" x14ac:dyDescent="0.35">
      <c r="V291" s="36"/>
      <c r="W291" s="36"/>
      <c r="X291" s="36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</row>
    <row r="292" spans="22:42" x14ac:dyDescent="0.35">
      <c r="V292" s="36"/>
      <c r="W292" s="36"/>
      <c r="X292" s="36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</row>
    <row r="293" spans="22:42" x14ac:dyDescent="0.35">
      <c r="V293" s="36"/>
      <c r="W293" s="36"/>
      <c r="X293" s="36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</row>
    <row r="294" spans="22:42" x14ac:dyDescent="0.35">
      <c r="V294" s="36"/>
      <c r="W294" s="36"/>
      <c r="X294" s="36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</row>
    <row r="295" spans="22:42" x14ac:dyDescent="0.35">
      <c r="V295" s="36"/>
      <c r="W295" s="36"/>
      <c r="X295" s="36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</row>
    <row r="296" spans="22:42" x14ac:dyDescent="0.35">
      <c r="V296" s="36"/>
      <c r="W296" s="36"/>
      <c r="X296" s="36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</row>
    <row r="297" spans="22:42" x14ac:dyDescent="0.35">
      <c r="V297" s="36"/>
      <c r="W297" s="36"/>
      <c r="X297" s="36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</row>
    <row r="298" spans="22:42" x14ac:dyDescent="0.35">
      <c r="V298" s="36"/>
      <c r="W298" s="36"/>
      <c r="X298" s="36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</row>
    <row r="299" spans="22:42" x14ac:dyDescent="0.35">
      <c r="V299" s="36"/>
      <c r="W299" s="36"/>
      <c r="X299" s="36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</row>
    <row r="300" spans="22:42" x14ac:dyDescent="0.35">
      <c r="V300" s="36"/>
      <c r="W300" s="36"/>
      <c r="X300" s="36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</row>
    <row r="301" spans="22:42" x14ac:dyDescent="0.35">
      <c r="V301" s="36"/>
      <c r="W301" s="36"/>
      <c r="X301" s="36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</row>
    <row r="302" spans="22:42" x14ac:dyDescent="0.35">
      <c r="V302" s="36"/>
      <c r="W302" s="36"/>
      <c r="X302" s="36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</row>
    <row r="303" spans="22:42" x14ac:dyDescent="0.35">
      <c r="V303" s="36"/>
      <c r="W303" s="36"/>
      <c r="X303" s="36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</row>
    <row r="304" spans="22:42" x14ac:dyDescent="0.35">
      <c r="V304" s="36"/>
      <c r="W304" s="36"/>
      <c r="X304" s="36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</row>
    <row r="305" spans="22:42" x14ac:dyDescent="0.35">
      <c r="V305" s="36"/>
      <c r="W305" s="36"/>
      <c r="X305" s="36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</row>
    <row r="306" spans="22:42" x14ac:dyDescent="0.35">
      <c r="V306" s="36"/>
      <c r="W306" s="36"/>
      <c r="X306" s="36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</row>
    <row r="307" spans="22:42" x14ac:dyDescent="0.35">
      <c r="V307" s="36"/>
      <c r="W307" s="36"/>
      <c r="X307" s="36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</row>
    <row r="308" spans="22:42" x14ac:dyDescent="0.35">
      <c r="V308" s="36"/>
      <c r="W308" s="36"/>
      <c r="X308" s="36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</row>
    <row r="309" spans="22:42" x14ac:dyDescent="0.35">
      <c r="V309" s="36"/>
      <c r="W309" s="36"/>
      <c r="X309" s="36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</row>
    <row r="310" spans="22:42" x14ac:dyDescent="0.35">
      <c r="V310" s="36"/>
      <c r="W310" s="36"/>
      <c r="X310" s="36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</row>
    <row r="311" spans="22:42" x14ac:dyDescent="0.35">
      <c r="V311" s="36"/>
      <c r="W311" s="36"/>
      <c r="X311" s="36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</row>
    <row r="312" spans="22:42" x14ac:dyDescent="0.35">
      <c r="V312" s="36"/>
      <c r="W312" s="36"/>
      <c r="X312" s="36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</row>
    <row r="313" spans="22:42" x14ac:dyDescent="0.35">
      <c r="V313" s="36"/>
      <c r="W313" s="36"/>
      <c r="X313" s="36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</row>
    <row r="314" spans="22:42" x14ac:dyDescent="0.35">
      <c r="V314" s="36"/>
      <c r="W314" s="36"/>
      <c r="X314" s="36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</row>
    <row r="315" spans="22:42" x14ac:dyDescent="0.35">
      <c r="V315" s="36"/>
      <c r="W315" s="36"/>
      <c r="X315" s="36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</row>
    <row r="316" spans="22:42" x14ac:dyDescent="0.35">
      <c r="V316" s="36"/>
      <c r="W316" s="36"/>
      <c r="X316" s="36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</row>
    <row r="317" spans="22:42" x14ac:dyDescent="0.35">
      <c r="V317" s="36"/>
      <c r="W317" s="36"/>
      <c r="X317" s="36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</row>
    <row r="318" spans="22:42" x14ac:dyDescent="0.35">
      <c r="V318" s="36"/>
      <c r="W318" s="36"/>
      <c r="X318" s="36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</row>
    <row r="319" spans="22:42" x14ac:dyDescent="0.35">
      <c r="V319" s="36"/>
      <c r="W319" s="36"/>
      <c r="X319" s="36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</row>
    <row r="320" spans="22:42" x14ac:dyDescent="0.35">
      <c r="V320" s="36"/>
      <c r="W320" s="36"/>
      <c r="X320" s="36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</row>
    <row r="321" spans="22:42" x14ac:dyDescent="0.35">
      <c r="V321" s="36"/>
      <c r="W321" s="36"/>
      <c r="X321" s="36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</row>
    <row r="322" spans="22:42" x14ac:dyDescent="0.35">
      <c r="V322" s="36"/>
      <c r="W322" s="36"/>
      <c r="X322" s="36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</row>
    <row r="323" spans="22:42" x14ac:dyDescent="0.35">
      <c r="V323" s="36"/>
      <c r="W323" s="36"/>
      <c r="X323" s="36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</row>
    <row r="324" spans="22:42" x14ac:dyDescent="0.35">
      <c r="V324" s="36"/>
      <c r="W324" s="36"/>
      <c r="X324" s="36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</row>
    <row r="325" spans="22:42" x14ac:dyDescent="0.35">
      <c r="V325" s="36"/>
      <c r="W325" s="36"/>
      <c r="X325" s="36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</row>
    <row r="326" spans="22:42" x14ac:dyDescent="0.35">
      <c r="V326" s="36"/>
      <c r="W326" s="36"/>
      <c r="X326" s="36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</row>
    <row r="327" spans="22:42" x14ac:dyDescent="0.35">
      <c r="V327" s="36"/>
      <c r="W327" s="36"/>
      <c r="X327" s="36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</row>
    <row r="328" spans="22:42" x14ac:dyDescent="0.35">
      <c r="V328" s="36"/>
      <c r="W328" s="36"/>
      <c r="X328" s="36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</row>
    <row r="329" spans="22:42" x14ac:dyDescent="0.35">
      <c r="V329" s="36"/>
      <c r="W329" s="36"/>
      <c r="X329" s="36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</row>
    <row r="330" spans="22:42" x14ac:dyDescent="0.35">
      <c r="V330" s="36"/>
      <c r="W330" s="36"/>
      <c r="X330" s="36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</row>
    <row r="331" spans="22:42" x14ac:dyDescent="0.35">
      <c r="V331" s="36"/>
      <c r="W331" s="36"/>
      <c r="X331" s="36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</row>
    <row r="332" spans="22:42" x14ac:dyDescent="0.35">
      <c r="V332" s="36"/>
      <c r="W332" s="36"/>
      <c r="X332" s="36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</row>
    <row r="333" spans="22:42" x14ac:dyDescent="0.35">
      <c r="V333" s="36"/>
      <c r="W333" s="36"/>
      <c r="X333" s="36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</row>
    <row r="334" spans="22:42" x14ac:dyDescent="0.35">
      <c r="V334" s="36"/>
      <c r="W334" s="36"/>
      <c r="X334" s="36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</row>
    <row r="335" spans="22:42" x14ac:dyDescent="0.35">
      <c r="V335" s="36"/>
      <c r="W335" s="36"/>
      <c r="X335" s="36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</row>
    <row r="336" spans="22:42" x14ac:dyDescent="0.35">
      <c r="V336" s="36"/>
      <c r="W336" s="36"/>
      <c r="X336" s="36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</row>
    <row r="337" spans="22:42" x14ac:dyDescent="0.35">
      <c r="V337" s="36"/>
      <c r="W337" s="36"/>
      <c r="X337" s="36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</row>
    <row r="338" spans="22:42" x14ac:dyDescent="0.35">
      <c r="V338" s="36"/>
      <c r="W338" s="36"/>
      <c r="X338" s="36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</row>
    <row r="339" spans="22:42" x14ac:dyDescent="0.35">
      <c r="V339" s="36"/>
      <c r="W339" s="36"/>
      <c r="X339" s="36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</row>
    <row r="340" spans="22:42" x14ac:dyDescent="0.35">
      <c r="V340" s="36"/>
      <c r="W340" s="36"/>
      <c r="X340" s="36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</row>
    <row r="341" spans="22:42" x14ac:dyDescent="0.35">
      <c r="V341" s="36"/>
      <c r="W341" s="36"/>
      <c r="X341" s="36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</row>
    <row r="342" spans="22:42" x14ac:dyDescent="0.35">
      <c r="V342" s="36"/>
      <c r="W342" s="36"/>
      <c r="X342" s="36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</row>
    <row r="343" spans="22:42" x14ac:dyDescent="0.35">
      <c r="V343" s="36"/>
      <c r="W343" s="36"/>
      <c r="X343" s="36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</row>
    <row r="344" spans="22:42" x14ac:dyDescent="0.35">
      <c r="V344" s="36"/>
      <c r="W344" s="36"/>
      <c r="X344" s="36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</row>
    <row r="345" spans="22:42" x14ac:dyDescent="0.35">
      <c r="V345" s="36"/>
      <c r="W345" s="36"/>
      <c r="X345" s="36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</row>
    <row r="346" spans="22:42" x14ac:dyDescent="0.35">
      <c r="V346" s="36"/>
      <c r="W346" s="36"/>
      <c r="X346" s="36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</row>
    <row r="347" spans="22:42" x14ac:dyDescent="0.35">
      <c r="V347" s="36"/>
      <c r="W347" s="36"/>
      <c r="X347" s="36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</row>
    <row r="348" spans="22:42" x14ac:dyDescent="0.35">
      <c r="V348" s="36"/>
      <c r="W348" s="36"/>
      <c r="X348" s="36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</row>
    <row r="349" spans="22:42" x14ac:dyDescent="0.35">
      <c r="V349" s="36"/>
      <c r="W349" s="36"/>
      <c r="X349" s="36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</row>
    <row r="350" spans="22:42" x14ac:dyDescent="0.35">
      <c r="V350" s="36"/>
      <c r="W350" s="36"/>
      <c r="X350" s="36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</row>
    <row r="351" spans="22:42" x14ac:dyDescent="0.35">
      <c r="V351" s="36"/>
      <c r="W351" s="36"/>
      <c r="X351" s="36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</row>
    <row r="352" spans="22:42" x14ac:dyDescent="0.35">
      <c r="V352" s="36"/>
      <c r="W352" s="36"/>
      <c r="X352" s="36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</row>
    <row r="353" spans="22:42" x14ac:dyDescent="0.35">
      <c r="V353" s="36"/>
      <c r="W353" s="36"/>
      <c r="X353" s="36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</row>
    <row r="354" spans="22:42" x14ac:dyDescent="0.35">
      <c r="V354" s="36"/>
      <c r="W354" s="36"/>
      <c r="X354" s="36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</row>
    <row r="355" spans="22:42" x14ac:dyDescent="0.35">
      <c r="V355" s="36"/>
      <c r="W355" s="36"/>
      <c r="X355" s="36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</row>
    <row r="356" spans="22:42" x14ac:dyDescent="0.35">
      <c r="V356" s="36"/>
      <c r="W356" s="36"/>
      <c r="X356" s="36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</row>
    <row r="357" spans="22:42" x14ac:dyDescent="0.35">
      <c r="V357" s="36"/>
      <c r="W357" s="36"/>
      <c r="X357" s="36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</row>
    <row r="358" spans="22:42" x14ac:dyDescent="0.35">
      <c r="V358" s="36"/>
      <c r="W358" s="36"/>
      <c r="X358" s="36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</row>
    <row r="359" spans="22:42" x14ac:dyDescent="0.35">
      <c r="V359" s="36"/>
      <c r="W359" s="36"/>
      <c r="X359" s="36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</row>
    <row r="360" spans="22:42" x14ac:dyDescent="0.35">
      <c r="V360" s="36"/>
      <c r="W360" s="36"/>
      <c r="X360" s="36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</row>
    <row r="361" spans="22:42" x14ac:dyDescent="0.35">
      <c r="V361" s="36"/>
      <c r="W361" s="36"/>
      <c r="X361" s="36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</row>
    <row r="362" spans="22:42" x14ac:dyDescent="0.35">
      <c r="V362" s="36"/>
      <c r="W362" s="36"/>
      <c r="X362" s="36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</row>
    <row r="363" spans="22:42" x14ac:dyDescent="0.35">
      <c r="V363" s="36"/>
      <c r="W363" s="36"/>
      <c r="X363" s="36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</row>
    <row r="364" spans="22:42" x14ac:dyDescent="0.35">
      <c r="V364" s="36"/>
      <c r="W364" s="36"/>
      <c r="X364" s="36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</row>
    <row r="365" spans="22:42" x14ac:dyDescent="0.35">
      <c r="V365" s="36"/>
      <c r="W365" s="36"/>
      <c r="X365" s="36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</row>
    <row r="366" spans="22:42" x14ac:dyDescent="0.35">
      <c r="V366" s="36"/>
      <c r="W366" s="36"/>
      <c r="X366" s="36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</row>
    <row r="367" spans="22:42" x14ac:dyDescent="0.35">
      <c r="V367" s="36"/>
      <c r="W367" s="36"/>
      <c r="X367" s="36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</row>
    <row r="368" spans="22:42" x14ac:dyDescent="0.35">
      <c r="V368" s="36"/>
      <c r="W368" s="36"/>
      <c r="X368" s="36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</row>
    <row r="369" spans="22:42" x14ac:dyDescent="0.35">
      <c r="V369" s="36"/>
      <c r="W369" s="36"/>
      <c r="X369" s="36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</row>
    <row r="370" spans="22:42" x14ac:dyDescent="0.35">
      <c r="V370" s="36"/>
      <c r="W370" s="36"/>
      <c r="X370" s="36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</row>
    <row r="371" spans="22:42" x14ac:dyDescent="0.35">
      <c r="V371" s="36"/>
      <c r="W371" s="36"/>
      <c r="X371" s="36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</row>
    <row r="372" spans="22:42" x14ac:dyDescent="0.35">
      <c r="V372" s="36"/>
      <c r="W372" s="36"/>
      <c r="X372" s="36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</row>
    <row r="373" spans="22:42" x14ac:dyDescent="0.35">
      <c r="V373" s="36"/>
      <c r="W373" s="36"/>
      <c r="X373" s="36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</row>
    <row r="374" spans="22:42" x14ac:dyDescent="0.35">
      <c r="V374" s="36"/>
      <c r="W374" s="36"/>
      <c r="X374" s="36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</row>
    <row r="375" spans="22:42" x14ac:dyDescent="0.35">
      <c r="V375" s="36"/>
      <c r="W375" s="36"/>
      <c r="X375" s="36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</row>
    <row r="376" spans="22:42" x14ac:dyDescent="0.35">
      <c r="V376" s="36"/>
      <c r="W376" s="36"/>
      <c r="X376" s="36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</row>
    <row r="377" spans="22:42" x14ac:dyDescent="0.35">
      <c r="V377" s="36"/>
      <c r="W377" s="36"/>
      <c r="X377" s="36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</row>
    <row r="378" spans="22:42" x14ac:dyDescent="0.35">
      <c r="V378" s="36"/>
      <c r="W378" s="36"/>
      <c r="X378" s="36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</row>
    <row r="379" spans="22:42" x14ac:dyDescent="0.35">
      <c r="V379" s="36"/>
      <c r="W379" s="36"/>
      <c r="X379" s="36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</row>
    <row r="380" spans="22:42" x14ac:dyDescent="0.35">
      <c r="V380" s="36"/>
      <c r="W380" s="36"/>
      <c r="X380" s="36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</row>
    <row r="381" spans="22:42" x14ac:dyDescent="0.35">
      <c r="V381" s="36"/>
      <c r="W381" s="36"/>
      <c r="X381" s="36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</row>
    <row r="382" spans="22:42" x14ac:dyDescent="0.35">
      <c r="V382" s="36"/>
      <c r="W382" s="36"/>
      <c r="X382" s="36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</row>
    <row r="383" spans="22:42" x14ac:dyDescent="0.35">
      <c r="V383" s="36"/>
      <c r="W383" s="36"/>
      <c r="X383" s="36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</row>
    <row r="384" spans="22:42" x14ac:dyDescent="0.35">
      <c r="V384" s="36"/>
      <c r="W384" s="36"/>
      <c r="X384" s="36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</row>
    <row r="385" spans="22:42" x14ac:dyDescent="0.35">
      <c r="V385" s="36"/>
      <c r="W385" s="36"/>
      <c r="X385" s="36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</row>
    <row r="386" spans="22:42" x14ac:dyDescent="0.35">
      <c r="V386" s="36"/>
      <c r="W386" s="36"/>
      <c r="X386" s="36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</row>
    <row r="387" spans="22:42" x14ac:dyDescent="0.35">
      <c r="V387" s="36"/>
      <c r="W387" s="36"/>
      <c r="X387" s="36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</row>
    <row r="388" spans="22:42" x14ac:dyDescent="0.35">
      <c r="V388" s="36"/>
      <c r="W388" s="36"/>
      <c r="X388" s="36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</row>
    <row r="389" spans="22:42" x14ac:dyDescent="0.35">
      <c r="V389" s="36"/>
      <c r="W389" s="36"/>
      <c r="X389" s="36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</row>
    <row r="390" spans="22:42" x14ac:dyDescent="0.35">
      <c r="V390" s="36"/>
      <c r="W390" s="36"/>
      <c r="X390" s="36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</row>
    <row r="391" spans="22:42" x14ac:dyDescent="0.35">
      <c r="V391" s="36"/>
      <c r="W391" s="36"/>
      <c r="X391" s="36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</row>
    <row r="392" spans="22:42" x14ac:dyDescent="0.35">
      <c r="V392" s="36"/>
      <c r="W392" s="36"/>
      <c r="X392" s="36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</row>
    <row r="393" spans="22:42" x14ac:dyDescent="0.35">
      <c r="V393" s="36"/>
      <c r="W393" s="36"/>
      <c r="X393" s="36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</row>
    <row r="394" spans="22:42" x14ac:dyDescent="0.35">
      <c r="V394" s="36"/>
      <c r="W394" s="36"/>
      <c r="X394" s="36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</row>
    <row r="395" spans="22:42" x14ac:dyDescent="0.35">
      <c r="V395" s="36"/>
      <c r="W395" s="36"/>
      <c r="X395" s="36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</row>
    <row r="396" spans="22:42" x14ac:dyDescent="0.35">
      <c r="V396" s="36"/>
      <c r="W396" s="36"/>
      <c r="X396" s="36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</row>
    <row r="397" spans="22:42" x14ac:dyDescent="0.35">
      <c r="V397" s="36"/>
      <c r="W397" s="36"/>
      <c r="X397" s="36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</row>
    <row r="398" spans="22:42" x14ac:dyDescent="0.35">
      <c r="V398" s="36"/>
      <c r="W398" s="36"/>
      <c r="X398" s="36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</row>
    <row r="399" spans="22:42" x14ac:dyDescent="0.35">
      <c r="V399" s="36"/>
      <c r="W399" s="36"/>
      <c r="X399" s="36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</row>
    <row r="400" spans="22:42" x14ac:dyDescent="0.35">
      <c r="V400" s="36"/>
      <c r="W400" s="36"/>
      <c r="X400" s="36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</row>
    <row r="401" spans="22:42" x14ac:dyDescent="0.35">
      <c r="V401" s="36"/>
      <c r="W401" s="36"/>
      <c r="X401" s="36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</row>
    <row r="402" spans="22:42" x14ac:dyDescent="0.35">
      <c r="V402" s="36"/>
      <c r="W402" s="36"/>
      <c r="X402" s="36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</row>
    <row r="403" spans="22:42" x14ac:dyDescent="0.35">
      <c r="V403" s="36"/>
      <c r="W403" s="36"/>
      <c r="X403" s="36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</row>
    <row r="404" spans="22:42" x14ac:dyDescent="0.35">
      <c r="V404" s="36"/>
      <c r="W404" s="36"/>
      <c r="X404" s="36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</row>
    <row r="405" spans="22:42" x14ac:dyDescent="0.35">
      <c r="V405" s="36"/>
      <c r="W405" s="36"/>
      <c r="X405" s="36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</row>
    <row r="406" spans="22:42" x14ac:dyDescent="0.35">
      <c r="V406" s="36"/>
      <c r="W406" s="36"/>
      <c r="X406" s="36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</row>
    <row r="407" spans="22:42" x14ac:dyDescent="0.35">
      <c r="V407" s="36"/>
      <c r="W407" s="36"/>
      <c r="X407" s="36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</row>
    <row r="408" spans="22:42" x14ac:dyDescent="0.35">
      <c r="V408" s="36"/>
      <c r="W408" s="36"/>
      <c r="X408" s="36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</row>
    <row r="409" spans="22:42" x14ac:dyDescent="0.35">
      <c r="V409" s="36"/>
      <c r="W409" s="36"/>
      <c r="X409" s="36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</row>
    <row r="410" spans="22:42" x14ac:dyDescent="0.35">
      <c r="V410" s="36"/>
      <c r="W410" s="36"/>
      <c r="X410" s="36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</row>
    <row r="411" spans="22:42" x14ac:dyDescent="0.35">
      <c r="V411" s="36"/>
      <c r="W411" s="36"/>
      <c r="X411" s="36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</row>
    <row r="412" spans="22:42" x14ac:dyDescent="0.35">
      <c r="V412" s="36"/>
      <c r="W412" s="36"/>
      <c r="X412" s="36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</row>
    <row r="413" spans="22:42" x14ac:dyDescent="0.35">
      <c r="V413" s="36"/>
      <c r="W413" s="36"/>
      <c r="X413" s="36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</row>
    <row r="414" spans="22:42" x14ac:dyDescent="0.35">
      <c r="V414" s="36"/>
      <c r="W414" s="36"/>
      <c r="X414" s="36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</row>
    <row r="415" spans="22:42" x14ac:dyDescent="0.35">
      <c r="V415" s="36"/>
      <c r="W415" s="36"/>
      <c r="X415" s="36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</row>
    <row r="416" spans="22:42" x14ac:dyDescent="0.35">
      <c r="V416" s="36"/>
      <c r="W416" s="36"/>
      <c r="X416" s="36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</row>
    <row r="417" spans="22:42" x14ac:dyDescent="0.35">
      <c r="V417" s="36"/>
      <c r="W417" s="36"/>
      <c r="X417" s="36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</row>
    <row r="418" spans="22:42" x14ac:dyDescent="0.35">
      <c r="V418" s="36"/>
      <c r="W418" s="36"/>
      <c r="X418" s="36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</row>
    <row r="419" spans="22:42" x14ac:dyDescent="0.35">
      <c r="V419" s="36"/>
      <c r="W419" s="36"/>
      <c r="X419" s="36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</row>
    <row r="420" spans="22:42" x14ac:dyDescent="0.35">
      <c r="V420" s="36"/>
      <c r="W420" s="36"/>
      <c r="X420" s="36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</row>
    <row r="421" spans="22:42" x14ac:dyDescent="0.35">
      <c r="V421" s="36"/>
      <c r="W421" s="36"/>
      <c r="X421" s="36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</row>
    <row r="422" spans="22:42" x14ac:dyDescent="0.35">
      <c r="V422" s="36"/>
      <c r="W422" s="36"/>
      <c r="X422" s="36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</row>
    <row r="423" spans="22:42" x14ac:dyDescent="0.35">
      <c r="V423" s="36"/>
      <c r="W423" s="36"/>
      <c r="X423" s="36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</row>
    <row r="424" spans="22:42" x14ac:dyDescent="0.35">
      <c r="V424" s="36"/>
      <c r="W424" s="36"/>
      <c r="X424" s="36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</row>
    <row r="425" spans="22:42" x14ac:dyDescent="0.35">
      <c r="V425" s="36"/>
      <c r="W425" s="36"/>
      <c r="X425" s="36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</row>
    <row r="426" spans="22:42" x14ac:dyDescent="0.35">
      <c r="V426" s="36"/>
      <c r="W426" s="36"/>
      <c r="X426" s="36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</row>
    <row r="427" spans="22:42" x14ac:dyDescent="0.35"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</row>
    <row r="428" spans="22:42" x14ac:dyDescent="0.35"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</row>
    <row r="429" spans="22:42" x14ac:dyDescent="0.35"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</row>
    <row r="430" spans="22:42" x14ac:dyDescent="0.35"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</row>
    <row r="431" spans="22:42" x14ac:dyDescent="0.35"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</row>
    <row r="432" spans="22:42" x14ac:dyDescent="0.35"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</row>
    <row r="433" spans="23:42" x14ac:dyDescent="0.35"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</row>
    <row r="434" spans="23:42" x14ac:dyDescent="0.35"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</row>
    <row r="435" spans="23:42" x14ac:dyDescent="0.35"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</row>
    <row r="436" spans="23:42" x14ac:dyDescent="0.35"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</row>
    <row r="437" spans="23:42" x14ac:dyDescent="0.35"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</row>
    <row r="438" spans="23:42" x14ac:dyDescent="0.35"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</row>
    <row r="439" spans="23:42" x14ac:dyDescent="0.35"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</row>
    <row r="440" spans="23:42" x14ac:dyDescent="0.35"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</row>
    <row r="441" spans="23:42" x14ac:dyDescent="0.35"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</row>
    <row r="442" spans="23:42" x14ac:dyDescent="0.35"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</row>
    <row r="443" spans="23:42" x14ac:dyDescent="0.35"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</row>
    <row r="444" spans="23:42" x14ac:dyDescent="0.35"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</row>
    <row r="445" spans="23:42" x14ac:dyDescent="0.35"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</row>
    <row r="446" spans="23:42" x14ac:dyDescent="0.35"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</row>
    <row r="447" spans="23:42" x14ac:dyDescent="0.35"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</row>
    <row r="448" spans="23:42" x14ac:dyDescent="0.35"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</row>
    <row r="449" spans="23:42" x14ac:dyDescent="0.35"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</row>
    <row r="450" spans="23:42" x14ac:dyDescent="0.35"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</row>
    <row r="451" spans="23:42" x14ac:dyDescent="0.35"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</row>
    <row r="452" spans="23:42" x14ac:dyDescent="0.35"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</row>
    <row r="453" spans="23:42" x14ac:dyDescent="0.35"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</row>
    <row r="454" spans="23:42" x14ac:dyDescent="0.35"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</row>
    <row r="455" spans="23:42" x14ac:dyDescent="0.35"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</row>
    <row r="456" spans="23:42" x14ac:dyDescent="0.35"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</row>
    <row r="457" spans="23:42" x14ac:dyDescent="0.35"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</row>
    <row r="458" spans="23:42" x14ac:dyDescent="0.35"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</row>
    <row r="459" spans="23:42" x14ac:dyDescent="0.35"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</row>
    <row r="460" spans="23:42" x14ac:dyDescent="0.35"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</row>
    <row r="461" spans="23:42" x14ac:dyDescent="0.35"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</row>
    <row r="462" spans="23:42" x14ac:dyDescent="0.35"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</row>
    <row r="463" spans="23:42" x14ac:dyDescent="0.35"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</row>
    <row r="464" spans="23:42" x14ac:dyDescent="0.35"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</row>
    <row r="465" spans="23:42" x14ac:dyDescent="0.35"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</row>
    <row r="466" spans="23:42" x14ac:dyDescent="0.35"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</row>
    <row r="467" spans="23:42" x14ac:dyDescent="0.35"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</row>
    <row r="468" spans="23:42" x14ac:dyDescent="0.35"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</row>
    <row r="469" spans="23:42" x14ac:dyDescent="0.35"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</row>
    <row r="470" spans="23:42" x14ac:dyDescent="0.35"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</row>
    <row r="471" spans="23:42" x14ac:dyDescent="0.35"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</row>
    <row r="472" spans="23:42" x14ac:dyDescent="0.35"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</row>
    <row r="473" spans="23:42" x14ac:dyDescent="0.35"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</row>
    <row r="474" spans="23:42" x14ac:dyDescent="0.35"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</row>
    <row r="475" spans="23:42" x14ac:dyDescent="0.35"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</row>
    <row r="476" spans="23:42" x14ac:dyDescent="0.35"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</row>
    <row r="477" spans="23:42" x14ac:dyDescent="0.35"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</row>
    <row r="478" spans="23:42" x14ac:dyDescent="0.35"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</row>
    <row r="479" spans="23:42" x14ac:dyDescent="0.35"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</row>
    <row r="480" spans="23:42" x14ac:dyDescent="0.35"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</row>
    <row r="481" spans="23:42" x14ac:dyDescent="0.35"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</row>
    <row r="482" spans="23:42" x14ac:dyDescent="0.35"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</row>
    <row r="483" spans="23:42" x14ac:dyDescent="0.35"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</row>
    <row r="484" spans="23:42" x14ac:dyDescent="0.35"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</row>
    <row r="485" spans="23:42" x14ac:dyDescent="0.35"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</row>
    <row r="486" spans="23:42" x14ac:dyDescent="0.35"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</row>
    <row r="487" spans="23:42" x14ac:dyDescent="0.35"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</row>
    <row r="488" spans="23:42" x14ac:dyDescent="0.35"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</row>
    <row r="489" spans="23:42" x14ac:dyDescent="0.35"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</row>
    <row r="490" spans="23:42" x14ac:dyDescent="0.35"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</row>
    <row r="491" spans="23:42" x14ac:dyDescent="0.35"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</row>
    <row r="492" spans="23:42" x14ac:dyDescent="0.35"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</row>
    <row r="493" spans="23:42" x14ac:dyDescent="0.35"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</row>
    <row r="494" spans="23:42" x14ac:dyDescent="0.35"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</row>
    <row r="495" spans="23:42" x14ac:dyDescent="0.35"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</row>
    <row r="496" spans="23:42" x14ac:dyDescent="0.35"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</row>
    <row r="497" spans="23:42" x14ac:dyDescent="0.35"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</row>
    <row r="498" spans="23:42" x14ac:dyDescent="0.35"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</row>
    <row r="499" spans="23:42" x14ac:dyDescent="0.35"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</row>
    <row r="500" spans="23:42" x14ac:dyDescent="0.35"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</row>
    <row r="501" spans="23:42" x14ac:dyDescent="0.35"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</row>
    <row r="502" spans="23:42" x14ac:dyDescent="0.35"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</row>
    <row r="503" spans="23:42" x14ac:dyDescent="0.35"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</row>
    <row r="504" spans="23:42" x14ac:dyDescent="0.35"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</row>
    <row r="505" spans="23:42" x14ac:dyDescent="0.35"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</row>
    <row r="506" spans="23:42" x14ac:dyDescent="0.35"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</row>
    <row r="507" spans="23:42" x14ac:dyDescent="0.35"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</row>
    <row r="508" spans="23:42" x14ac:dyDescent="0.35"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</row>
    <row r="509" spans="23:42" x14ac:dyDescent="0.35"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</row>
    <row r="510" spans="23:42" x14ac:dyDescent="0.35"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</row>
    <row r="511" spans="23:42" x14ac:dyDescent="0.35"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</row>
    <row r="512" spans="23:42" x14ac:dyDescent="0.35"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</row>
    <row r="513" spans="23:42" x14ac:dyDescent="0.35"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</row>
    <row r="514" spans="23:42" x14ac:dyDescent="0.35"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</row>
    <row r="515" spans="23:42" x14ac:dyDescent="0.35"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</row>
    <row r="516" spans="23:42" x14ac:dyDescent="0.35"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</row>
    <row r="517" spans="23:42" x14ac:dyDescent="0.35"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</row>
    <row r="518" spans="23:42" x14ac:dyDescent="0.35"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</row>
    <row r="519" spans="23:42" x14ac:dyDescent="0.35"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</row>
    <row r="520" spans="23:42" x14ac:dyDescent="0.35"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</row>
    <row r="521" spans="23:42" x14ac:dyDescent="0.35"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</row>
    <row r="522" spans="23:42" x14ac:dyDescent="0.35"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</row>
    <row r="523" spans="23:42" x14ac:dyDescent="0.35"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</row>
    <row r="524" spans="23:42" x14ac:dyDescent="0.35"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</row>
    <row r="525" spans="23:42" x14ac:dyDescent="0.35"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</row>
    <row r="526" spans="23:42" x14ac:dyDescent="0.35"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</row>
    <row r="527" spans="23:42" x14ac:dyDescent="0.35"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</row>
    <row r="528" spans="23:42" x14ac:dyDescent="0.35"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</row>
    <row r="529" spans="23:42" x14ac:dyDescent="0.35"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</row>
    <row r="530" spans="23:42" x14ac:dyDescent="0.35"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</row>
    <row r="531" spans="23:42" x14ac:dyDescent="0.35"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</row>
    <row r="532" spans="23:42" x14ac:dyDescent="0.35"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</row>
    <row r="533" spans="23:42" x14ac:dyDescent="0.35"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</row>
    <row r="534" spans="23:42" x14ac:dyDescent="0.35"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</row>
    <row r="535" spans="23:42" x14ac:dyDescent="0.35"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</row>
    <row r="536" spans="23:42" x14ac:dyDescent="0.35"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</row>
    <row r="537" spans="23:42" x14ac:dyDescent="0.35"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</row>
    <row r="538" spans="23:42" x14ac:dyDescent="0.35"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</row>
    <row r="539" spans="23:42" x14ac:dyDescent="0.35"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</row>
    <row r="540" spans="23:42" x14ac:dyDescent="0.35"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</row>
    <row r="541" spans="23:42" x14ac:dyDescent="0.35"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</row>
    <row r="542" spans="23:42" x14ac:dyDescent="0.35"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</row>
    <row r="543" spans="23:42" x14ac:dyDescent="0.35"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</row>
    <row r="544" spans="23:42" x14ac:dyDescent="0.35"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</row>
    <row r="545" spans="23:42" x14ac:dyDescent="0.35"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</row>
    <row r="546" spans="23:42" x14ac:dyDescent="0.35"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</row>
    <row r="547" spans="23:42" x14ac:dyDescent="0.35"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</row>
    <row r="548" spans="23:42" x14ac:dyDescent="0.35"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</row>
    <row r="549" spans="23:42" x14ac:dyDescent="0.35"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</row>
    <row r="550" spans="23:42" x14ac:dyDescent="0.35"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</row>
    <row r="551" spans="23:42" x14ac:dyDescent="0.35"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</row>
    <row r="552" spans="23:42" x14ac:dyDescent="0.35"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</row>
    <row r="553" spans="23:42" x14ac:dyDescent="0.35"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</row>
    <row r="554" spans="23:42" x14ac:dyDescent="0.35"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</row>
    <row r="555" spans="23:42" x14ac:dyDescent="0.35"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</row>
    <row r="556" spans="23:42" x14ac:dyDescent="0.35"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</row>
    <row r="557" spans="23:42" x14ac:dyDescent="0.35"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</row>
    <row r="558" spans="23:42" x14ac:dyDescent="0.35"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</row>
    <row r="559" spans="23:42" x14ac:dyDescent="0.35"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</row>
    <row r="560" spans="23:42" x14ac:dyDescent="0.35"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</row>
    <row r="561" spans="23:42" x14ac:dyDescent="0.35"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</row>
    <row r="562" spans="23:42" x14ac:dyDescent="0.35"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</row>
    <row r="563" spans="23:42" x14ac:dyDescent="0.35"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</row>
    <row r="564" spans="23:42" x14ac:dyDescent="0.35"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</row>
    <row r="565" spans="23:42" x14ac:dyDescent="0.35"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</row>
    <row r="566" spans="23:42" x14ac:dyDescent="0.35"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</row>
    <row r="567" spans="23:42" x14ac:dyDescent="0.35"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  <c r="AJ567" s="14"/>
      <c r="AK567" s="14"/>
      <c r="AL567" s="14"/>
      <c r="AM567" s="14"/>
      <c r="AN567" s="14"/>
      <c r="AO567" s="14"/>
      <c r="AP567" s="14"/>
    </row>
    <row r="568" spans="23:42" x14ac:dyDescent="0.35"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  <c r="AH568" s="14"/>
      <c r="AI568" s="14"/>
      <c r="AJ568" s="14"/>
      <c r="AK568" s="14"/>
      <c r="AL568" s="14"/>
      <c r="AM568" s="14"/>
      <c r="AN568" s="14"/>
      <c r="AO568" s="14"/>
      <c r="AP568" s="14"/>
    </row>
    <row r="569" spans="23:42" x14ac:dyDescent="0.35"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4"/>
      <c r="AH569" s="14"/>
      <c r="AI569" s="14"/>
      <c r="AJ569" s="14"/>
      <c r="AK569" s="14"/>
      <c r="AL569" s="14"/>
      <c r="AM569" s="14"/>
      <c r="AN569" s="14"/>
      <c r="AO569" s="14"/>
      <c r="AP569" s="14"/>
    </row>
    <row r="570" spans="23:42" x14ac:dyDescent="0.35"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  <c r="AH570" s="14"/>
      <c r="AI570" s="14"/>
      <c r="AJ570" s="14"/>
      <c r="AK570" s="14"/>
      <c r="AL570" s="14"/>
      <c r="AM570" s="14"/>
      <c r="AN570" s="14"/>
      <c r="AO570" s="14"/>
      <c r="AP570" s="14"/>
    </row>
    <row r="571" spans="23:42" x14ac:dyDescent="0.35">
      <c r="W571" s="14"/>
      <c r="X571" s="14"/>
      <c r="Y571" s="14"/>
      <c r="Z571" s="14"/>
      <c r="AA571" s="14"/>
      <c r="AB571" s="14"/>
      <c r="AC571" s="14"/>
      <c r="AD571" s="14"/>
      <c r="AE571" s="14"/>
      <c r="AF571" s="14"/>
      <c r="AG571" s="14"/>
      <c r="AH571" s="14"/>
      <c r="AI571" s="14"/>
      <c r="AJ571" s="14"/>
      <c r="AK571" s="14"/>
      <c r="AL571" s="14"/>
      <c r="AM571" s="14"/>
      <c r="AN571" s="14"/>
      <c r="AO571" s="14"/>
      <c r="AP571" s="14"/>
    </row>
    <row r="572" spans="23:42" x14ac:dyDescent="0.35"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  <c r="AG572" s="14"/>
      <c r="AH572" s="14"/>
      <c r="AI572" s="14"/>
      <c r="AJ572" s="14"/>
      <c r="AK572" s="14"/>
      <c r="AL572" s="14"/>
      <c r="AM572" s="14"/>
      <c r="AN572" s="14"/>
      <c r="AO572" s="14"/>
      <c r="AP572" s="14"/>
    </row>
    <row r="573" spans="23:42" x14ac:dyDescent="0.35"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  <c r="AH573" s="14"/>
      <c r="AI573" s="14"/>
      <c r="AJ573" s="14"/>
      <c r="AK573" s="14"/>
      <c r="AL573" s="14"/>
      <c r="AM573" s="14"/>
      <c r="AN573" s="14"/>
      <c r="AO573" s="14"/>
      <c r="AP573" s="14"/>
    </row>
    <row r="574" spans="23:42" x14ac:dyDescent="0.35"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  <c r="AG574" s="14"/>
      <c r="AH574" s="14"/>
      <c r="AI574" s="14"/>
      <c r="AJ574" s="14"/>
      <c r="AK574" s="14"/>
      <c r="AL574" s="14"/>
      <c r="AM574" s="14"/>
      <c r="AN574" s="14"/>
      <c r="AO574" s="14"/>
      <c r="AP574" s="14"/>
    </row>
    <row r="575" spans="23:42" x14ac:dyDescent="0.35"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14"/>
      <c r="AJ575" s="14"/>
      <c r="AK575" s="14"/>
      <c r="AL575" s="14"/>
      <c r="AM575" s="14"/>
      <c r="AN575" s="14"/>
      <c r="AO575" s="14"/>
      <c r="AP575" s="14"/>
    </row>
    <row r="576" spans="23:42" x14ac:dyDescent="0.35"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  <c r="AH576" s="14"/>
      <c r="AI576" s="14"/>
      <c r="AJ576" s="14"/>
      <c r="AK576" s="14"/>
      <c r="AL576" s="14"/>
      <c r="AM576" s="14"/>
      <c r="AN576" s="14"/>
      <c r="AO576" s="14"/>
      <c r="AP576" s="14"/>
    </row>
    <row r="577" spans="23:42" x14ac:dyDescent="0.35"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4"/>
      <c r="AH577" s="14"/>
      <c r="AI577" s="14"/>
      <c r="AJ577" s="14"/>
      <c r="AK577" s="14"/>
      <c r="AL577" s="14"/>
      <c r="AM577" s="14"/>
      <c r="AN577" s="14"/>
      <c r="AO577" s="14"/>
      <c r="AP577" s="14"/>
    </row>
    <row r="578" spans="23:42" x14ac:dyDescent="0.35"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  <c r="AH578" s="14"/>
      <c r="AI578" s="14"/>
      <c r="AJ578" s="14"/>
      <c r="AK578" s="14"/>
      <c r="AL578" s="14"/>
      <c r="AM578" s="14"/>
      <c r="AN578" s="14"/>
      <c r="AO578" s="14"/>
      <c r="AP578" s="14"/>
    </row>
    <row r="579" spans="23:42" x14ac:dyDescent="0.35"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/>
      <c r="AI579" s="14"/>
      <c r="AJ579" s="14"/>
      <c r="AK579" s="14"/>
      <c r="AL579" s="14"/>
      <c r="AM579" s="14"/>
      <c r="AN579" s="14"/>
      <c r="AO579" s="14"/>
      <c r="AP579" s="14"/>
    </row>
    <row r="580" spans="23:42" x14ac:dyDescent="0.35"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  <c r="AH580" s="14"/>
      <c r="AI580" s="14"/>
      <c r="AJ580" s="14"/>
      <c r="AK580" s="14"/>
      <c r="AL580" s="14"/>
      <c r="AM580" s="14"/>
      <c r="AN580" s="14"/>
      <c r="AO580" s="14"/>
      <c r="AP580" s="14"/>
    </row>
    <row r="581" spans="23:42" x14ac:dyDescent="0.35"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  <c r="AH581" s="14"/>
      <c r="AI581" s="14"/>
      <c r="AJ581" s="14"/>
      <c r="AK581" s="14"/>
      <c r="AL581" s="14"/>
      <c r="AM581" s="14"/>
      <c r="AN581" s="14"/>
      <c r="AO581" s="14"/>
      <c r="AP581" s="14"/>
    </row>
    <row r="582" spans="23:42" x14ac:dyDescent="0.35"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  <c r="AH582" s="14"/>
      <c r="AI582" s="14"/>
      <c r="AJ582" s="14"/>
      <c r="AK582" s="14"/>
      <c r="AL582" s="14"/>
      <c r="AM582" s="14"/>
      <c r="AN582" s="14"/>
      <c r="AO582" s="14"/>
      <c r="AP582" s="14"/>
    </row>
    <row r="583" spans="23:42" x14ac:dyDescent="0.35"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  <c r="AH583" s="14"/>
      <c r="AI583" s="14"/>
      <c r="AJ583" s="14"/>
      <c r="AK583" s="14"/>
      <c r="AL583" s="14"/>
      <c r="AM583" s="14"/>
      <c r="AN583" s="14"/>
      <c r="AO583" s="14"/>
      <c r="AP583" s="14"/>
    </row>
    <row r="584" spans="23:42" x14ac:dyDescent="0.35"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  <c r="AJ584" s="14"/>
      <c r="AK584" s="14"/>
      <c r="AL584" s="14"/>
      <c r="AM584" s="14"/>
      <c r="AN584" s="14"/>
      <c r="AO584" s="14"/>
      <c r="AP584" s="14"/>
    </row>
    <row r="585" spans="23:42" x14ac:dyDescent="0.35"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  <c r="AH585" s="14"/>
      <c r="AI585" s="14"/>
      <c r="AJ585" s="14"/>
      <c r="AK585" s="14"/>
      <c r="AL585" s="14"/>
      <c r="AM585" s="14"/>
      <c r="AN585" s="14"/>
      <c r="AO585" s="14"/>
      <c r="AP585" s="14"/>
    </row>
    <row r="586" spans="23:42" x14ac:dyDescent="0.35"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  <c r="AH586" s="14"/>
      <c r="AI586" s="14"/>
      <c r="AJ586" s="14"/>
      <c r="AK586" s="14"/>
      <c r="AL586" s="14"/>
      <c r="AM586" s="14"/>
      <c r="AN586" s="14"/>
      <c r="AO586" s="14"/>
      <c r="AP586" s="14"/>
    </row>
    <row r="587" spans="23:42" x14ac:dyDescent="0.35"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4"/>
      <c r="AH587" s="14"/>
      <c r="AI587" s="14"/>
      <c r="AJ587" s="14"/>
      <c r="AK587" s="14"/>
      <c r="AL587" s="14"/>
      <c r="AM587" s="14"/>
      <c r="AN587" s="14"/>
      <c r="AO587" s="14"/>
      <c r="AP587" s="14"/>
    </row>
    <row r="588" spans="23:42" x14ac:dyDescent="0.35"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  <c r="AG588" s="14"/>
      <c r="AH588" s="14"/>
      <c r="AI588" s="14"/>
      <c r="AJ588" s="14"/>
      <c r="AK588" s="14"/>
      <c r="AL588" s="14"/>
      <c r="AM588" s="14"/>
      <c r="AN588" s="14"/>
      <c r="AO588" s="14"/>
      <c r="AP588" s="14"/>
    </row>
    <row r="589" spans="23:42" x14ac:dyDescent="0.35"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  <c r="AG589" s="14"/>
      <c r="AH589" s="14"/>
      <c r="AI589" s="14"/>
      <c r="AJ589" s="14"/>
      <c r="AK589" s="14"/>
      <c r="AL589" s="14"/>
      <c r="AM589" s="14"/>
      <c r="AN589" s="14"/>
      <c r="AO589" s="14"/>
      <c r="AP589" s="14"/>
    </row>
    <row r="590" spans="23:42" x14ac:dyDescent="0.35"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  <c r="AG590" s="14"/>
      <c r="AH590" s="14"/>
      <c r="AI590" s="14"/>
      <c r="AJ590" s="14"/>
      <c r="AK590" s="14"/>
      <c r="AL590" s="14"/>
      <c r="AM590" s="14"/>
      <c r="AN590" s="14"/>
      <c r="AO590" s="14"/>
      <c r="AP590" s="14"/>
    </row>
    <row r="591" spans="23:42" x14ac:dyDescent="0.35"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  <c r="AG591" s="14"/>
      <c r="AH591" s="14"/>
      <c r="AI591" s="14"/>
      <c r="AJ591" s="14"/>
      <c r="AK591" s="14"/>
      <c r="AL591" s="14"/>
      <c r="AM591" s="14"/>
      <c r="AN591" s="14"/>
      <c r="AO591" s="14"/>
      <c r="AP591" s="14"/>
    </row>
    <row r="592" spans="23:42" x14ac:dyDescent="0.35"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  <c r="AG592" s="14"/>
      <c r="AH592" s="14"/>
      <c r="AI592" s="14"/>
      <c r="AJ592" s="14"/>
      <c r="AK592" s="14"/>
      <c r="AL592" s="14"/>
      <c r="AM592" s="14"/>
      <c r="AN592" s="14"/>
      <c r="AO592" s="14"/>
      <c r="AP592" s="14"/>
    </row>
    <row r="593" spans="23:42" x14ac:dyDescent="0.35"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  <c r="AG593" s="14"/>
      <c r="AH593" s="14"/>
      <c r="AI593" s="14"/>
      <c r="AJ593" s="14"/>
      <c r="AK593" s="14"/>
      <c r="AL593" s="14"/>
      <c r="AM593" s="14"/>
      <c r="AN593" s="14"/>
      <c r="AO593" s="14"/>
      <c r="AP593" s="14"/>
    </row>
    <row r="594" spans="23:42" x14ac:dyDescent="0.35"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  <c r="AG594" s="14"/>
      <c r="AH594" s="14"/>
      <c r="AI594" s="14"/>
      <c r="AJ594" s="14"/>
      <c r="AK594" s="14"/>
      <c r="AL594" s="14"/>
      <c r="AM594" s="14"/>
      <c r="AN594" s="14"/>
      <c r="AO594" s="14"/>
      <c r="AP594" s="14"/>
    </row>
    <row r="595" spans="23:42" x14ac:dyDescent="0.35"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  <c r="AG595" s="14"/>
      <c r="AH595" s="14"/>
      <c r="AI595" s="14"/>
      <c r="AJ595" s="14"/>
      <c r="AK595" s="14"/>
      <c r="AL595" s="14"/>
      <c r="AM595" s="14"/>
      <c r="AN595" s="14"/>
      <c r="AO595" s="14"/>
      <c r="AP595" s="14"/>
    </row>
    <row r="596" spans="23:42" x14ac:dyDescent="0.35"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  <c r="AG596" s="14"/>
      <c r="AH596" s="14"/>
      <c r="AI596" s="14"/>
      <c r="AJ596" s="14"/>
      <c r="AK596" s="14"/>
      <c r="AL596" s="14"/>
      <c r="AM596" s="14"/>
      <c r="AN596" s="14"/>
      <c r="AO596" s="14"/>
      <c r="AP596" s="14"/>
    </row>
    <row r="597" spans="23:42" x14ac:dyDescent="0.35">
      <c r="W597" s="14"/>
      <c r="X597" s="14"/>
      <c r="Y597" s="14"/>
      <c r="Z597" s="14"/>
      <c r="AA597" s="14"/>
      <c r="AB597" s="14"/>
      <c r="AC597" s="14"/>
      <c r="AD597" s="14"/>
      <c r="AE597" s="14"/>
      <c r="AF597" s="14"/>
      <c r="AG597" s="14"/>
      <c r="AH597" s="14"/>
      <c r="AI597" s="14"/>
      <c r="AJ597" s="14"/>
      <c r="AK597" s="14"/>
      <c r="AL597" s="14"/>
      <c r="AM597" s="14"/>
      <c r="AN597" s="14"/>
      <c r="AO597" s="14"/>
      <c r="AP597" s="14"/>
    </row>
    <row r="598" spans="23:42" x14ac:dyDescent="0.35"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  <c r="AG598" s="14"/>
      <c r="AH598" s="14"/>
      <c r="AI598" s="14"/>
      <c r="AJ598" s="14"/>
      <c r="AK598" s="14"/>
      <c r="AL598" s="14"/>
      <c r="AM598" s="14"/>
      <c r="AN598" s="14"/>
      <c r="AO598" s="14"/>
      <c r="AP598" s="14"/>
    </row>
    <row r="599" spans="23:42" x14ac:dyDescent="0.35"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  <c r="AG599" s="14"/>
      <c r="AH599" s="14"/>
      <c r="AI599" s="14"/>
      <c r="AJ599" s="14"/>
      <c r="AK599" s="14"/>
      <c r="AL599" s="14"/>
      <c r="AM599" s="14"/>
      <c r="AN599" s="14"/>
      <c r="AO599" s="14"/>
      <c r="AP599" s="14"/>
    </row>
    <row r="600" spans="23:42" x14ac:dyDescent="0.35">
      <c r="W600" s="14"/>
      <c r="X600" s="14"/>
      <c r="Y600" s="14"/>
      <c r="Z600" s="14"/>
      <c r="AA600" s="14"/>
      <c r="AB600" s="14"/>
      <c r="AC600" s="14"/>
      <c r="AD600" s="14"/>
      <c r="AE600" s="14"/>
      <c r="AF600" s="14"/>
      <c r="AG600" s="14"/>
      <c r="AH600" s="14"/>
      <c r="AI600" s="14"/>
      <c r="AJ600" s="14"/>
      <c r="AK600" s="14"/>
      <c r="AL600" s="14"/>
      <c r="AM600" s="14"/>
      <c r="AN600" s="14"/>
      <c r="AO600" s="14"/>
      <c r="AP600" s="14"/>
    </row>
    <row r="601" spans="23:42" x14ac:dyDescent="0.35">
      <c r="W601" s="14"/>
      <c r="X601" s="14"/>
      <c r="Y601" s="14"/>
      <c r="Z601" s="14"/>
      <c r="AA601" s="14"/>
      <c r="AB601" s="14"/>
      <c r="AC601" s="14"/>
      <c r="AD601" s="14"/>
      <c r="AE601" s="14"/>
      <c r="AF601" s="14"/>
      <c r="AG601" s="14"/>
      <c r="AH601" s="14"/>
      <c r="AI601" s="14"/>
      <c r="AJ601" s="14"/>
      <c r="AK601" s="14"/>
      <c r="AL601" s="14"/>
      <c r="AM601" s="14"/>
      <c r="AN601" s="14"/>
      <c r="AO601" s="14"/>
      <c r="AP601" s="14"/>
    </row>
    <row r="602" spans="23:42" x14ac:dyDescent="0.35">
      <c r="W602" s="14"/>
      <c r="X602" s="14"/>
      <c r="Y602" s="14"/>
      <c r="Z602" s="14"/>
      <c r="AA602" s="14"/>
      <c r="AB602" s="14"/>
      <c r="AC602" s="14"/>
      <c r="AD602" s="14"/>
      <c r="AE602" s="14"/>
      <c r="AF602" s="14"/>
      <c r="AG602" s="14"/>
      <c r="AH602" s="14"/>
      <c r="AI602" s="14"/>
      <c r="AJ602" s="14"/>
      <c r="AK602" s="14"/>
      <c r="AL602" s="14"/>
      <c r="AM602" s="14"/>
      <c r="AN602" s="14"/>
      <c r="AO602" s="14"/>
      <c r="AP602" s="14"/>
    </row>
    <row r="603" spans="23:42" x14ac:dyDescent="0.35">
      <c r="W603" s="14"/>
      <c r="X603" s="14"/>
      <c r="Y603" s="14"/>
      <c r="Z603" s="14"/>
      <c r="AA603" s="14"/>
      <c r="AB603" s="14"/>
      <c r="AC603" s="14"/>
      <c r="AD603" s="14"/>
      <c r="AE603" s="14"/>
      <c r="AF603" s="14"/>
      <c r="AG603" s="14"/>
      <c r="AH603" s="14"/>
      <c r="AI603" s="14"/>
      <c r="AJ603" s="14"/>
      <c r="AK603" s="14"/>
      <c r="AL603" s="14"/>
      <c r="AM603" s="14"/>
      <c r="AN603" s="14"/>
      <c r="AO603" s="14"/>
      <c r="AP603" s="14"/>
    </row>
    <row r="604" spans="23:42" x14ac:dyDescent="0.35"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  <c r="AG604" s="14"/>
      <c r="AH604" s="14"/>
      <c r="AI604" s="14"/>
      <c r="AJ604" s="14"/>
      <c r="AK604" s="14"/>
      <c r="AL604" s="14"/>
      <c r="AM604" s="14"/>
      <c r="AN604" s="14"/>
      <c r="AO604" s="14"/>
      <c r="AP604" s="14"/>
    </row>
    <row r="605" spans="23:42" x14ac:dyDescent="0.35"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  <c r="AG605" s="14"/>
      <c r="AH605" s="14"/>
      <c r="AI605" s="14"/>
      <c r="AJ605" s="14"/>
      <c r="AK605" s="14"/>
      <c r="AL605" s="14"/>
      <c r="AM605" s="14"/>
      <c r="AN605" s="14"/>
      <c r="AO605" s="14"/>
      <c r="AP605" s="14"/>
    </row>
    <row r="606" spans="23:42" x14ac:dyDescent="0.35"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  <c r="AG606" s="14"/>
      <c r="AH606" s="14"/>
      <c r="AI606" s="14"/>
      <c r="AJ606" s="14"/>
      <c r="AK606" s="14"/>
      <c r="AL606" s="14"/>
      <c r="AM606" s="14"/>
      <c r="AN606" s="14"/>
      <c r="AO606" s="14"/>
      <c r="AP606" s="14"/>
    </row>
    <row r="607" spans="23:42" x14ac:dyDescent="0.35"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  <c r="AH607" s="14"/>
      <c r="AI607" s="14"/>
      <c r="AJ607" s="14"/>
      <c r="AK607" s="14"/>
      <c r="AL607" s="14"/>
      <c r="AM607" s="14"/>
      <c r="AN607" s="14"/>
      <c r="AO607" s="14"/>
      <c r="AP607" s="14"/>
    </row>
    <row r="608" spans="23:42" x14ac:dyDescent="0.35"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  <c r="AG608" s="14"/>
      <c r="AH608" s="14"/>
      <c r="AI608" s="14"/>
      <c r="AJ608" s="14"/>
      <c r="AK608" s="14"/>
      <c r="AL608" s="14"/>
      <c r="AM608" s="14"/>
      <c r="AN608" s="14"/>
      <c r="AO608" s="14"/>
      <c r="AP608" s="14"/>
    </row>
    <row r="609" spans="23:42" x14ac:dyDescent="0.35"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  <c r="AG609" s="14"/>
      <c r="AH609" s="14"/>
      <c r="AI609" s="14"/>
      <c r="AJ609" s="14"/>
      <c r="AK609" s="14"/>
      <c r="AL609" s="14"/>
      <c r="AM609" s="14"/>
      <c r="AN609" s="14"/>
      <c r="AO609" s="14"/>
      <c r="AP609" s="14"/>
    </row>
    <row r="610" spans="23:42" x14ac:dyDescent="0.35"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  <c r="AG610" s="14"/>
      <c r="AH610" s="14"/>
      <c r="AI610" s="14"/>
      <c r="AJ610" s="14"/>
      <c r="AK610" s="14"/>
      <c r="AL610" s="14"/>
      <c r="AM610" s="14"/>
      <c r="AN610" s="14"/>
      <c r="AO610" s="14"/>
      <c r="AP610" s="14"/>
    </row>
    <row r="611" spans="23:42" x14ac:dyDescent="0.35">
      <c r="W611" s="14"/>
      <c r="X611" s="14"/>
      <c r="Y611" s="14"/>
      <c r="Z611" s="14"/>
      <c r="AA611" s="14"/>
      <c r="AB611" s="14"/>
      <c r="AC611" s="14"/>
      <c r="AD611" s="14"/>
      <c r="AE611" s="14"/>
      <c r="AF611" s="14"/>
      <c r="AG611" s="14"/>
      <c r="AH611" s="14"/>
      <c r="AI611" s="14"/>
      <c r="AJ611" s="14"/>
      <c r="AK611" s="14"/>
      <c r="AL611" s="14"/>
      <c r="AM611" s="14"/>
      <c r="AN611" s="14"/>
      <c r="AO611" s="14"/>
      <c r="AP611" s="14"/>
    </row>
    <row r="612" spans="23:42" x14ac:dyDescent="0.35">
      <c r="W612" s="14"/>
      <c r="X612" s="14"/>
      <c r="Y612" s="14"/>
      <c r="Z612" s="14"/>
      <c r="AA612" s="14"/>
      <c r="AB612" s="14"/>
      <c r="AC612" s="14"/>
      <c r="AD612" s="14"/>
      <c r="AE612" s="14"/>
      <c r="AF612" s="14"/>
      <c r="AG612" s="14"/>
      <c r="AH612" s="14"/>
      <c r="AI612" s="14"/>
      <c r="AJ612" s="14"/>
      <c r="AK612" s="14"/>
      <c r="AL612" s="14"/>
      <c r="AM612" s="14"/>
      <c r="AN612" s="14"/>
      <c r="AO612" s="14"/>
      <c r="AP612" s="14"/>
    </row>
    <row r="613" spans="23:42" x14ac:dyDescent="0.35">
      <c r="W613" s="14"/>
      <c r="X613" s="14"/>
      <c r="Y613" s="14"/>
      <c r="Z613" s="14"/>
      <c r="AA613" s="14"/>
      <c r="AB613" s="14"/>
      <c r="AC613" s="14"/>
      <c r="AD613" s="14"/>
      <c r="AE613" s="14"/>
      <c r="AF613" s="14"/>
      <c r="AG613" s="14"/>
      <c r="AH613" s="14"/>
      <c r="AI613" s="14"/>
      <c r="AJ613" s="14"/>
      <c r="AK613" s="14"/>
      <c r="AL613" s="14"/>
      <c r="AM613" s="14"/>
      <c r="AN613" s="14"/>
      <c r="AO613" s="14"/>
      <c r="AP613" s="14"/>
    </row>
    <row r="614" spans="23:42" x14ac:dyDescent="0.35"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  <c r="AG614" s="14"/>
      <c r="AH614" s="14"/>
      <c r="AI614" s="14"/>
      <c r="AJ614" s="14"/>
      <c r="AK614" s="14"/>
      <c r="AL614" s="14"/>
      <c r="AM614" s="14"/>
      <c r="AN614" s="14"/>
      <c r="AO614" s="14"/>
      <c r="AP614" s="14"/>
    </row>
    <row r="615" spans="23:42" x14ac:dyDescent="0.35">
      <c r="W615" s="14"/>
      <c r="X615" s="14"/>
      <c r="Y615" s="14"/>
      <c r="Z615" s="14"/>
      <c r="AA615" s="14"/>
      <c r="AB615" s="14"/>
      <c r="AC615" s="14"/>
      <c r="AD615" s="14"/>
      <c r="AE615" s="14"/>
      <c r="AF615" s="14"/>
      <c r="AG615" s="14"/>
      <c r="AH615" s="14"/>
      <c r="AI615" s="14"/>
      <c r="AJ615" s="14"/>
      <c r="AK615" s="14"/>
      <c r="AL615" s="14"/>
      <c r="AM615" s="14"/>
      <c r="AN615" s="14"/>
      <c r="AO615" s="14"/>
      <c r="AP615" s="14"/>
    </row>
    <row r="616" spans="23:42" x14ac:dyDescent="0.35">
      <c r="W616" s="14"/>
      <c r="X616" s="14"/>
      <c r="Y616" s="14"/>
      <c r="Z616" s="14"/>
      <c r="AA616" s="14"/>
      <c r="AB616" s="14"/>
      <c r="AC616" s="14"/>
      <c r="AD616" s="14"/>
      <c r="AE616" s="14"/>
      <c r="AF616" s="14"/>
      <c r="AG616" s="14"/>
      <c r="AH616" s="14"/>
      <c r="AI616" s="14"/>
      <c r="AJ616" s="14"/>
      <c r="AK616" s="14"/>
      <c r="AL616" s="14"/>
      <c r="AM616" s="14"/>
      <c r="AN616" s="14"/>
      <c r="AO616" s="14"/>
      <c r="AP616" s="14"/>
    </row>
    <row r="617" spans="23:42" x14ac:dyDescent="0.35">
      <c r="W617" s="14"/>
      <c r="X617" s="14"/>
      <c r="Y617" s="14"/>
      <c r="Z617" s="14"/>
      <c r="AA617" s="14"/>
      <c r="AB617" s="14"/>
      <c r="AC617" s="14"/>
      <c r="AD617" s="14"/>
      <c r="AE617" s="14"/>
      <c r="AF617" s="14"/>
      <c r="AG617" s="14"/>
      <c r="AH617" s="14"/>
      <c r="AI617" s="14"/>
      <c r="AJ617" s="14"/>
      <c r="AK617" s="14"/>
      <c r="AL617" s="14"/>
      <c r="AM617" s="14"/>
      <c r="AN617" s="14"/>
      <c r="AO617" s="14"/>
      <c r="AP617" s="14"/>
    </row>
    <row r="618" spans="23:42" x14ac:dyDescent="0.35">
      <c r="W618" s="14"/>
      <c r="X618" s="14"/>
      <c r="Y618" s="14"/>
      <c r="Z618" s="14"/>
      <c r="AA618" s="14"/>
      <c r="AB618" s="14"/>
      <c r="AC618" s="14"/>
      <c r="AD618" s="14"/>
      <c r="AE618" s="14"/>
      <c r="AF618" s="14"/>
      <c r="AG618" s="14"/>
      <c r="AH618" s="14"/>
      <c r="AI618" s="14"/>
      <c r="AJ618" s="14"/>
      <c r="AK618" s="14"/>
      <c r="AL618" s="14"/>
      <c r="AM618" s="14"/>
      <c r="AN618" s="14"/>
      <c r="AO618" s="14"/>
      <c r="AP618" s="14"/>
    </row>
    <row r="619" spans="23:42" x14ac:dyDescent="0.35">
      <c r="W619" s="14"/>
      <c r="X619" s="14"/>
      <c r="Y619" s="14"/>
      <c r="Z619" s="14"/>
      <c r="AA619" s="14"/>
      <c r="AB619" s="14"/>
      <c r="AC619" s="14"/>
      <c r="AD619" s="14"/>
      <c r="AE619" s="14"/>
      <c r="AF619" s="14"/>
      <c r="AG619" s="14"/>
      <c r="AH619" s="14"/>
      <c r="AI619" s="14"/>
      <c r="AJ619" s="14"/>
      <c r="AK619" s="14"/>
      <c r="AL619" s="14"/>
      <c r="AM619" s="14"/>
      <c r="AN619" s="14"/>
      <c r="AO619" s="14"/>
      <c r="AP619" s="14"/>
    </row>
    <row r="620" spans="23:42" x14ac:dyDescent="0.35">
      <c r="W620" s="14"/>
      <c r="X620" s="14"/>
      <c r="Y620" s="14"/>
      <c r="Z620" s="14"/>
      <c r="AA620" s="14"/>
      <c r="AB620" s="14"/>
      <c r="AC620" s="14"/>
      <c r="AD620" s="14"/>
      <c r="AE620" s="14"/>
      <c r="AF620" s="14"/>
      <c r="AG620" s="14"/>
      <c r="AH620" s="14"/>
      <c r="AI620" s="14"/>
      <c r="AJ620" s="14"/>
      <c r="AK620" s="14"/>
      <c r="AL620" s="14"/>
      <c r="AM620" s="14"/>
      <c r="AN620" s="14"/>
      <c r="AO620" s="14"/>
      <c r="AP620" s="14"/>
    </row>
    <row r="621" spans="23:42" x14ac:dyDescent="0.35"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  <c r="AG621" s="14"/>
      <c r="AH621" s="14"/>
      <c r="AI621" s="14"/>
      <c r="AJ621" s="14"/>
      <c r="AK621" s="14"/>
      <c r="AL621" s="14"/>
      <c r="AM621" s="14"/>
      <c r="AN621" s="14"/>
      <c r="AO621" s="14"/>
      <c r="AP621" s="14"/>
    </row>
    <row r="622" spans="23:42" x14ac:dyDescent="0.35">
      <c r="W622" s="14"/>
      <c r="X622" s="14"/>
      <c r="Y622" s="14"/>
      <c r="Z622" s="14"/>
      <c r="AA622" s="14"/>
      <c r="AB622" s="14"/>
      <c r="AC622" s="14"/>
      <c r="AD622" s="14"/>
      <c r="AE622" s="14"/>
      <c r="AF622" s="14"/>
      <c r="AG622" s="14"/>
      <c r="AH622" s="14"/>
      <c r="AI622" s="14"/>
      <c r="AJ622" s="14"/>
      <c r="AK622" s="14"/>
      <c r="AL622" s="14"/>
      <c r="AM622" s="14"/>
      <c r="AN622" s="14"/>
      <c r="AO622" s="14"/>
      <c r="AP622" s="14"/>
    </row>
  </sheetData>
  <sheetProtection algorithmName="SHA-512" hashValue="KrjKyANEyQ+Ce02mk2R3CAb+xd0y1dw1B3+19cHxJfo7NC5858kLlUI2+AbKzOsc8sW5CnPIP6bmcaZ26WG9Tw==" saltValue="8++gpeqY2NVXYRR1Byh3Eg==" spinCount="100000" sheet="1" objects="1" scenarios="1"/>
  <protectedRanges>
    <protectedRange sqref="S5:U11" name="Plage2"/>
    <protectedRange sqref="C6:I6 J7:M14 Q16:Q17" name="Plage1"/>
  </protectedRanges>
  <mergeCells count="5">
    <mergeCell ref="W6:X6"/>
    <mergeCell ref="J6:K6"/>
    <mergeCell ref="L6:M6"/>
    <mergeCell ref="J5:N5"/>
    <mergeCell ref="C5:I5"/>
  </mergeCells>
  <pageMargins left="0.7" right="0.7" top="0.75" bottom="0.75" header="0.3" footer="0.3"/>
  <ignoredErrors>
    <ignoredError sqref="D53:E60 D52" formulaRange="1"/>
    <ignoredError sqref="E52" formula="1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morgan germa</dc:creator>
  <cp:lastModifiedBy>morgan germa</cp:lastModifiedBy>
  <dcterms:created xsi:type="dcterms:W3CDTF">2017-02-03T08:41:23Z</dcterms:created>
  <dcterms:modified xsi:type="dcterms:W3CDTF">2017-02-03T13:07:23Z</dcterms:modified>
</cp:coreProperties>
</file>