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min\Desktop\"/>
    </mc:Choice>
  </mc:AlternateContent>
  <bookViews>
    <workbookView xWindow="0" yWindow="0" windowWidth="20985" windowHeight="108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J38" i="1"/>
  <c r="I38" i="1"/>
  <c r="J39" i="1"/>
  <c r="I39" i="1"/>
  <c r="G11" i="1" l="1"/>
  <c r="D11" i="1"/>
  <c r="E6" i="1"/>
  <c r="D6" i="1"/>
  <c r="C6" i="1"/>
  <c r="N6" i="1" l="1"/>
  <c r="N25" i="1"/>
  <c r="K40" i="1"/>
  <c r="H30" i="1"/>
  <c r="J29" i="1"/>
  <c r="K21" i="1"/>
  <c r="I21" i="1"/>
  <c r="K29" i="1"/>
  <c r="I29" i="1"/>
  <c r="H29" i="1"/>
  <c r="N29" i="1" s="1"/>
  <c r="G10" i="1"/>
  <c r="D10" i="1"/>
  <c r="N10" i="1" s="1"/>
  <c r="C10" i="1"/>
  <c r="K39" i="1" l="1"/>
  <c r="H11" i="1"/>
  <c r="C11" i="1"/>
  <c r="N11" i="1" s="1"/>
  <c r="N39" i="1" l="1"/>
  <c r="I30" i="1"/>
  <c r="J30" i="1"/>
  <c r="N30" i="1" l="1"/>
  <c r="K38" i="1"/>
  <c r="J40" i="1"/>
  <c r="I40" i="1"/>
  <c r="H40" i="1"/>
  <c r="G40" i="1"/>
  <c r="H34" i="1"/>
  <c r="N34" i="1" s="1"/>
  <c r="I34" i="1"/>
  <c r="J34" i="1"/>
  <c r="K34" i="1"/>
  <c r="J37" i="1"/>
  <c r="I37" i="1"/>
  <c r="K37" i="1"/>
  <c r="K30" i="1"/>
  <c r="I31" i="1"/>
  <c r="K31" i="1"/>
  <c r="J31" i="1"/>
  <c r="H31" i="1"/>
  <c r="K32" i="1"/>
  <c r="H32" i="1"/>
  <c r="I32" i="1"/>
  <c r="J32" i="1"/>
  <c r="J15" i="1"/>
  <c r="D15" i="1"/>
  <c r="C15" i="1"/>
  <c r="H26" i="1"/>
  <c r="N26" i="1" s="1"/>
  <c r="I26" i="1"/>
  <c r="K26" i="1"/>
  <c r="K24" i="1"/>
  <c r="I24" i="1"/>
  <c r="N24" i="1"/>
  <c r="H21" i="1"/>
  <c r="N21" i="1" s="1"/>
  <c r="I20" i="1"/>
  <c r="H20" i="1"/>
  <c r="C20" i="1"/>
  <c r="I18" i="1"/>
  <c r="H19" i="1"/>
  <c r="C19" i="1"/>
  <c r="N19" i="1" s="1"/>
  <c r="C18" i="1"/>
  <c r="N18" i="1" s="1"/>
  <c r="I19" i="1"/>
  <c r="H18" i="1"/>
  <c r="J14" i="1"/>
  <c r="H14" i="1"/>
  <c r="D14" i="1"/>
  <c r="C14" i="1"/>
  <c r="N14" i="1" s="1"/>
  <c r="E9" i="1"/>
  <c r="G9" i="1"/>
  <c r="D9" i="1"/>
  <c r="C9" i="1"/>
  <c r="B3" i="1"/>
  <c r="D3" i="1"/>
  <c r="E3" i="1"/>
  <c r="C3" i="1"/>
  <c r="N32" i="1" l="1"/>
  <c r="N37" i="1"/>
  <c r="N20" i="1"/>
  <c r="N3" i="1"/>
  <c r="N31" i="1"/>
  <c r="N15" i="1"/>
  <c r="N9" i="1"/>
  <c r="N40" i="1"/>
  <c r="N38" i="1"/>
</calcChain>
</file>

<file path=xl/sharedStrings.xml><?xml version="1.0" encoding="utf-8"?>
<sst xmlns="http://schemas.openxmlformats.org/spreadsheetml/2006/main" count="73" uniqueCount="41">
  <si>
    <t>POSTE</t>
  </si>
  <si>
    <t>GB</t>
  </si>
  <si>
    <t>DFC</t>
  </si>
  <si>
    <t>DFL</t>
  </si>
  <si>
    <t>MDC</t>
  </si>
  <si>
    <t>MOC</t>
  </si>
  <si>
    <t>MOL</t>
  </si>
  <si>
    <t>ASC</t>
  </si>
  <si>
    <t>ATC</t>
  </si>
  <si>
    <t>Caractéristique</t>
  </si>
  <si>
    <t>normal</t>
  </si>
  <si>
    <t>participe à la construction</t>
  </si>
  <si>
    <t>provoquer</t>
  </si>
  <si>
    <t>défendre</t>
  </si>
  <si>
    <t>attaquer</t>
  </si>
  <si>
    <t>participe à la déf</t>
  </si>
  <si>
    <t>participe à l'attaque</t>
  </si>
  <si>
    <t>centrer</t>
  </si>
  <si>
    <t>déborder</t>
  </si>
  <si>
    <t>jeu en profondeur</t>
  </si>
  <si>
    <t>pivot</t>
  </si>
  <si>
    <t>NOTE GLOBAL</t>
  </si>
  <si>
    <t>Gardien</t>
  </si>
  <si>
    <t>Défense</t>
  </si>
  <si>
    <t>Tacle</t>
  </si>
  <si>
    <t>Placement</t>
  </si>
  <si>
    <t>Marquage</t>
  </si>
  <si>
    <t>Puissance</t>
  </si>
  <si>
    <t>Passes</t>
  </si>
  <si>
    <t>Technique</t>
  </si>
  <si>
    <t>Vitesse</t>
  </si>
  <si>
    <t>Attaque</t>
  </si>
  <si>
    <t>monter sur phases arrêtées</t>
  </si>
  <si>
    <t>offensif | VALEUR % NON SUR</t>
  </si>
  <si>
    <t>pts</t>
  </si>
  <si>
    <t>Points total nécessaires</t>
  </si>
  <si>
    <t>↑</t>
  </si>
  <si>
    <t>Entrer la note visée selon le poste du joueur.</t>
  </si>
  <si>
    <t>DLC</t>
  </si>
  <si>
    <t>PAS SUR</t>
  </si>
  <si>
    <t>Par lechtidu62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</si>
</sst>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0" fillId="3" borderId="14" xfId="0" applyFill="1" applyBorder="1"/>
    <xf numFmtId="0" fontId="0" fillId="0" borderId="14" xfId="0" applyBorder="1"/>
    <xf numFmtId="0" fontId="0" fillId="0" borderId="13" xfId="0" applyBorder="1"/>
    <xf numFmtId="0" fontId="2" fillId="0" borderId="15" xfId="0" applyFont="1" applyBorder="1"/>
    <xf numFmtId="0" fontId="2" fillId="0" borderId="1" xfId="0" applyFont="1" applyBorder="1"/>
    <xf numFmtId="0" fontId="2" fillId="0" borderId="14" xfId="0" applyFont="1" applyBorder="1" applyAlignment="1"/>
    <xf numFmtId="1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164" fontId="0" fillId="4" borderId="3" xfId="0" applyNumberFormat="1" applyFill="1" applyBorder="1" applyAlignment="1" applyProtection="1">
      <alignment horizontal="center" vertical="center"/>
    </xf>
    <xf numFmtId="164" fontId="0" fillId="4" borderId="17" xfId="0" applyNumberForma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/>
    <xf numFmtId="0" fontId="6" fillId="0" borderId="10" xfId="0" applyFont="1" applyBorder="1"/>
    <xf numFmtId="0" fontId="0" fillId="0" borderId="7" xfId="0" applyBorder="1"/>
    <xf numFmtId="1" fontId="0" fillId="0" borderId="7" xfId="0" applyNumberFormat="1" applyBorder="1"/>
    <xf numFmtId="1" fontId="0" fillId="0" borderId="25" xfId="0" applyNumberFormat="1" applyBorder="1"/>
    <xf numFmtId="0" fontId="0" fillId="0" borderId="27" xfId="0" applyBorder="1"/>
    <xf numFmtId="0" fontId="7" fillId="0" borderId="27" xfId="0" applyFont="1" applyBorder="1"/>
    <xf numFmtId="0" fontId="7" fillId="0" borderId="28" xfId="0" applyFont="1" applyBorder="1"/>
    <xf numFmtId="0" fontId="0" fillId="0" borderId="0" xfId="0" applyAlignment="1">
      <alignment horizontal="right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5" borderId="0" xfId="0" applyFont="1" applyFill="1"/>
    <xf numFmtId="0" fontId="0" fillId="0" borderId="0" xfId="0" applyAlignment="1">
      <alignment horizontal="center" vertical="center"/>
    </xf>
    <xf numFmtId="0" fontId="9" fillId="0" borderId="0" xfId="0" applyFont="1" applyFill="1"/>
    <xf numFmtId="0" fontId="0" fillId="0" borderId="0" xfId="0" applyAlignment="1">
      <alignment vertical="center"/>
    </xf>
    <xf numFmtId="0" fontId="10" fillId="0" borderId="0" xfId="0" applyFont="1"/>
    <xf numFmtId="0" fontId="0" fillId="3" borderId="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85" zoomScaleNormal="85" workbookViewId="0">
      <selection activeCell="L34" sqref="L34:M34"/>
    </sheetView>
  </sheetViews>
  <sheetFormatPr baseColWidth="10" defaultRowHeight="15" x14ac:dyDescent="0.25"/>
  <cols>
    <col min="1" max="1" width="28.42578125" customWidth="1"/>
    <col min="5" max="5" width="13" customWidth="1"/>
    <col min="13" max="13" width="9.140625" customWidth="1"/>
    <col min="14" max="14" width="15.140625" customWidth="1"/>
    <col min="15" max="15" width="5.42578125" customWidth="1"/>
  </cols>
  <sheetData>
    <row r="1" spans="1:17" ht="16.5" thickBot="1" x14ac:dyDescent="0.3">
      <c r="A1" s="1" t="s">
        <v>9</v>
      </c>
      <c r="B1" s="53" t="s">
        <v>22</v>
      </c>
      <c r="C1" s="53" t="s">
        <v>23</v>
      </c>
      <c r="D1" s="53" t="s">
        <v>24</v>
      </c>
      <c r="E1" s="53" t="s">
        <v>25</v>
      </c>
      <c r="F1" s="53" t="s">
        <v>26</v>
      </c>
      <c r="G1" s="53" t="s">
        <v>27</v>
      </c>
      <c r="H1" s="53" t="s">
        <v>28</v>
      </c>
      <c r="I1" s="53" t="s">
        <v>29</v>
      </c>
      <c r="J1" s="53" t="s">
        <v>30</v>
      </c>
      <c r="K1" s="53" t="s">
        <v>31</v>
      </c>
      <c r="L1" s="67" t="s">
        <v>21</v>
      </c>
      <c r="M1" s="68"/>
      <c r="N1" s="73" t="s">
        <v>35</v>
      </c>
      <c r="O1" s="74"/>
    </row>
    <row r="2" spans="1:17" ht="16.5" thickBo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69"/>
      <c r="M2" s="70"/>
      <c r="N2" s="75"/>
      <c r="O2" s="76"/>
    </row>
    <row r="3" spans="1:17" ht="19.5" thickBot="1" x14ac:dyDescent="0.35">
      <c r="A3" s="7" t="s">
        <v>1</v>
      </c>
      <c r="B3" s="8">
        <f>(1/1)*$L3</f>
        <v>90</v>
      </c>
      <c r="C3" s="9">
        <f>((1/3)*$L3)</f>
        <v>30</v>
      </c>
      <c r="D3" s="9">
        <f t="shared" ref="D3:E3" si="0">((1/3)*$L3)</f>
        <v>30</v>
      </c>
      <c r="E3" s="9">
        <f t="shared" si="0"/>
        <v>30</v>
      </c>
      <c r="F3" s="10"/>
      <c r="G3" s="10"/>
      <c r="H3" s="10"/>
      <c r="I3" s="10"/>
      <c r="J3" s="10"/>
      <c r="K3" s="11"/>
      <c r="L3" s="71">
        <v>90</v>
      </c>
      <c r="M3" s="72"/>
      <c r="N3" s="57">
        <f>SUM(B3:K3)</f>
        <v>180</v>
      </c>
      <c r="O3" s="60" t="s">
        <v>34</v>
      </c>
    </row>
    <row r="4" spans="1:17" ht="15.75" thickBot="1" x14ac:dyDescent="0.3">
      <c r="A4" s="2"/>
      <c r="B4" s="12"/>
      <c r="C4" s="13"/>
      <c r="D4" s="13"/>
      <c r="E4" s="13"/>
      <c r="F4" s="13"/>
      <c r="G4" s="13"/>
      <c r="H4" s="13"/>
      <c r="I4" s="13"/>
      <c r="J4" s="13"/>
      <c r="K4" s="13"/>
      <c r="L4" s="83"/>
      <c r="M4" s="84"/>
      <c r="N4" s="56"/>
      <c r="O4" s="59"/>
    </row>
    <row r="5" spans="1:17" ht="18.75" x14ac:dyDescent="0.3">
      <c r="A5" s="5" t="s">
        <v>38</v>
      </c>
      <c r="B5" s="14"/>
      <c r="C5" s="15"/>
      <c r="D5" s="15"/>
      <c r="E5" s="15"/>
      <c r="F5" s="15"/>
      <c r="G5" s="15"/>
      <c r="H5" s="15"/>
      <c r="I5" s="15"/>
      <c r="J5" s="15"/>
      <c r="K5" s="16"/>
      <c r="L5" s="85"/>
      <c r="M5" s="86"/>
      <c r="N5" s="56"/>
      <c r="O5" s="59"/>
    </row>
    <row r="6" spans="1:17" x14ac:dyDescent="0.25">
      <c r="A6" s="3" t="s">
        <v>10</v>
      </c>
      <c r="B6" s="17"/>
      <c r="C6" s="18">
        <f>(1/1)*L6</f>
        <v>90</v>
      </c>
      <c r="D6" s="19">
        <f>(1/2)*$L6</f>
        <v>45</v>
      </c>
      <c r="E6" s="19">
        <f>(1/2)*$L6</f>
        <v>45</v>
      </c>
      <c r="F6" s="20"/>
      <c r="G6" s="20"/>
      <c r="H6" s="20"/>
      <c r="I6" s="20"/>
      <c r="J6" s="20"/>
      <c r="K6" s="21"/>
      <c r="L6" s="63">
        <v>90</v>
      </c>
      <c r="M6" s="64"/>
      <c r="N6" s="57">
        <f>SUM(B6:K6)</f>
        <v>180</v>
      </c>
      <c r="O6" s="60" t="s">
        <v>34</v>
      </c>
    </row>
    <row r="7" spans="1:17" ht="15.75" thickBot="1" x14ac:dyDescent="0.3">
      <c r="A7" s="2"/>
      <c r="B7" s="12"/>
      <c r="C7" s="13"/>
      <c r="D7" s="13"/>
      <c r="E7" s="13"/>
      <c r="F7" s="13"/>
      <c r="G7" s="13"/>
      <c r="H7" s="13"/>
      <c r="I7" s="13"/>
      <c r="J7" s="13"/>
      <c r="K7" s="13"/>
      <c r="L7" s="83"/>
      <c r="M7" s="84"/>
      <c r="N7" s="56"/>
      <c r="O7" s="59"/>
    </row>
    <row r="8" spans="1:17" ht="18.75" x14ac:dyDescent="0.3">
      <c r="A8" s="5" t="s">
        <v>2</v>
      </c>
      <c r="B8" s="14"/>
      <c r="C8" s="15"/>
      <c r="D8" s="15"/>
      <c r="E8" s="15"/>
      <c r="F8" s="15"/>
      <c r="G8" s="15"/>
      <c r="H8" s="15"/>
      <c r="I8" s="15"/>
      <c r="J8" s="15"/>
      <c r="K8" s="16"/>
      <c r="L8" s="85"/>
      <c r="M8" s="86"/>
      <c r="N8" s="56"/>
      <c r="O8" s="59"/>
    </row>
    <row r="9" spans="1:17" x14ac:dyDescent="0.25">
      <c r="A9" s="3" t="s">
        <v>10</v>
      </c>
      <c r="B9" s="17"/>
      <c r="C9" s="18">
        <f>(1/1)*L9</f>
        <v>90</v>
      </c>
      <c r="D9" s="19">
        <f>(1/3)*$L9</f>
        <v>30</v>
      </c>
      <c r="E9" s="19">
        <f t="shared" ref="E9:G9" si="1">(1/3)*$L9</f>
        <v>30</v>
      </c>
      <c r="F9" s="20"/>
      <c r="G9" s="19">
        <f t="shared" si="1"/>
        <v>30</v>
      </c>
      <c r="H9" s="20"/>
      <c r="I9" s="20"/>
      <c r="J9" s="20"/>
      <c r="K9" s="21"/>
      <c r="L9" s="63">
        <v>90</v>
      </c>
      <c r="M9" s="64"/>
      <c r="N9" s="57">
        <f>SUM(B9:K9)</f>
        <v>180</v>
      </c>
      <c r="O9" s="60" t="s">
        <v>34</v>
      </c>
    </row>
    <row r="10" spans="1:17" x14ac:dyDescent="0.25">
      <c r="A10" s="3" t="s">
        <v>32</v>
      </c>
      <c r="B10" s="17"/>
      <c r="C10" s="19">
        <f>(1/1*$L10)</f>
        <v>90</v>
      </c>
      <c r="D10" s="19">
        <f>(1/3)*$L10</f>
        <v>30</v>
      </c>
      <c r="E10" s="20"/>
      <c r="F10" s="20"/>
      <c r="G10" s="19">
        <f>(2/3)*$L10</f>
        <v>60</v>
      </c>
      <c r="H10" s="20"/>
      <c r="I10" s="20"/>
      <c r="J10" s="20"/>
      <c r="K10" s="21"/>
      <c r="L10" s="63">
        <v>90</v>
      </c>
      <c r="M10" s="64"/>
      <c r="N10" s="57">
        <f>SUM(B10:K10)</f>
        <v>180</v>
      </c>
      <c r="O10" s="60" t="s">
        <v>34</v>
      </c>
    </row>
    <row r="11" spans="1:17" ht="15.75" thickBot="1" x14ac:dyDescent="0.3">
      <c r="A11" s="4" t="s">
        <v>11</v>
      </c>
      <c r="B11" s="22"/>
      <c r="C11" s="23">
        <f>(0.867/1)*L11</f>
        <v>78.03</v>
      </c>
      <c r="D11" s="23">
        <f>(0.3/1)*$L11</f>
        <v>27</v>
      </c>
      <c r="E11" s="24"/>
      <c r="F11" s="24"/>
      <c r="G11" s="23">
        <f>(0.3/1)*$L11</f>
        <v>27</v>
      </c>
      <c r="H11" s="23">
        <f>G11*2</f>
        <v>54</v>
      </c>
      <c r="I11" s="24"/>
      <c r="J11" s="24"/>
      <c r="K11" s="25"/>
      <c r="L11" s="65">
        <v>90</v>
      </c>
      <c r="M11" s="66"/>
      <c r="N11" s="57">
        <f>SUM(B11:K11)</f>
        <v>186.03</v>
      </c>
      <c r="O11" s="60" t="s">
        <v>34</v>
      </c>
    </row>
    <row r="12" spans="1:17" ht="15.75" thickBot="1" x14ac:dyDescent="0.3">
      <c r="A12" s="2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87"/>
      <c r="M12" s="88"/>
      <c r="N12" s="56"/>
      <c r="O12" s="59"/>
    </row>
    <row r="13" spans="1:17" ht="18.75" x14ac:dyDescent="0.3">
      <c r="A13" s="5" t="s">
        <v>3</v>
      </c>
      <c r="B13" s="14"/>
      <c r="C13" s="15"/>
      <c r="D13" s="15"/>
      <c r="E13" s="15"/>
      <c r="F13" s="15"/>
      <c r="G13" s="15"/>
      <c r="H13" s="15"/>
      <c r="I13" s="15"/>
      <c r="J13" s="15"/>
      <c r="K13" s="16"/>
      <c r="L13" s="85"/>
      <c r="M13" s="86"/>
      <c r="N13" s="56"/>
      <c r="O13" s="59"/>
    </row>
    <row r="14" spans="1:17" x14ac:dyDescent="0.25">
      <c r="A14" s="3" t="s">
        <v>10</v>
      </c>
      <c r="B14" s="17"/>
      <c r="C14" s="18">
        <f>(1/1)*L14</f>
        <v>90</v>
      </c>
      <c r="D14" s="19">
        <f>(1/3)*$L14</f>
        <v>30</v>
      </c>
      <c r="E14" s="20"/>
      <c r="F14" s="20"/>
      <c r="G14" s="20"/>
      <c r="H14" s="19">
        <f>(1/3)*$L14</f>
        <v>30</v>
      </c>
      <c r="I14" s="20"/>
      <c r="J14" s="19">
        <f>(1/3)*$L14</f>
        <v>30</v>
      </c>
      <c r="K14" s="21"/>
      <c r="L14" s="63">
        <v>90</v>
      </c>
      <c r="M14" s="64"/>
      <c r="N14" s="57">
        <f>SUM(B14:K14)</f>
        <v>180</v>
      </c>
      <c r="O14" s="60" t="s">
        <v>34</v>
      </c>
    </row>
    <row r="15" spans="1:17" ht="15.75" thickBot="1" x14ac:dyDescent="0.3">
      <c r="A15" s="4" t="s">
        <v>33</v>
      </c>
      <c r="B15" s="22"/>
      <c r="C15" s="26">
        <f>(83/100)*$L15</f>
        <v>74.7</v>
      </c>
      <c r="D15" s="23">
        <f>(2/5)*$L15</f>
        <v>36</v>
      </c>
      <c r="E15" s="24"/>
      <c r="F15" s="24"/>
      <c r="G15" s="24"/>
      <c r="H15" s="24"/>
      <c r="I15" s="24"/>
      <c r="J15" s="26">
        <f>(8/10)*$L15</f>
        <v>72</v>
      </c>
      <c r="K15" s="25"/>
      <c r="L15" s="65">
        <v>90</v>
      </c>
      <c r="M15" s="66"/>
      <c r="N15" s="57">
        <f>SUM(B15:K15)</f>
        <v>182.7</v>
      </c>
      <c r="O15" s="60" t="s">
        <v>34</v>
      </c>
      <c r="P15" s="78"/>
      <c r="Q15" s="81" t="s">
        <v>39</v>
      </c>
    </row>
    <row r="16" spans="1:17" ht="15.75" thickBot="1" x14ac:dyDescent="0.3">
      <c r="A16" s="2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87"/>
      <c r="M16" s="88"/>
      <c r="N16" s="56"/>
      <c r="O16" s="59"/>
      <c r="P16" s="80"/>
      <c r="Q16" s="81"/>
    </row>
    <row r="17" spans="1:17" ht="18.75" x14ac:dyDescent="0.3">
      <c r="A17" s="5" t="s">
        <v>4</v>
      </c>
      <c r="B17" s="14"/>
      <c r="C17" s="15"/>
      <c r="D17" s="15"/>
      <c r="E17" s="15"/>
      <c r="F17" s="15"/>
      <c r="G17" s="15"/>
      <c r="H17" s="15"/>
      <c r="I17" s="15"/>
      <c r="J17" s="15"/>
      <c r="K17" s="16"/>
      <c r="L17" s="85"/>
      <c r="M17" s="86"/>
      <c r="N17" s="56"/>
      <c r="O17" s="59"/>
    </row>
    <row r="18" spans="1:17" x14ac:dyDescent="0.25">
      <c r="A18" s="3" t="s">
        <v>10</v>
      </c>
      <c r="B18" s="17"/>
      <c r="C18" s="19">
        <f>(1/2)*$L18</f>
        <v>45</v>
      </c>
      <c r="D18" s="20"/>
      <c r="E18" s="20"/>
      <c r="F18" s="20"/>
      <c r="G18" s="20"/>
      <c r="H18" s="18">
        <f>(1/1)*$L18</f>
        <v>90</v>
      </c>
      <c r="I18" s="19">
        <f>(1/2)*$L18</f>
        <v>45</v>
      </c>
      <c r="J18" s="20"/>
      <c r="K18" s="21"/>
      <c r="L18" s="63">
        <v>90</v>
      </c>
      <c r="M18" s="64"/>
      <c r="N18" s="57">
        <f>SUM(B18:K18)</f>
        <v>180</v>
      </c>
      <c r="O18" s="60" t="s">
        <v>34</v>
      </c>
    </row>
    <row r="19" spans="1:17" x14ac:dyDescent="0.25">
      <c r="A19" s="3" t="s">
        <v>12</v>
      </c>
      <c r="B19" s="17"/>
      <c r="C19" s="19">
        <f>(1/2)*$L19</f>
        <v>45</v>
      </c>
      <c r="D19" s="20"/>
      <c r="E19" s="20"/>
      <c r="F19" s="20"/>
      <c r="G19" s="20"/>
      <c r="H19" s="19">
        <f>(1/2)*$L19</f>
        <v>45</v>
      </c>
      <c r="I19" s="18">
        <f>(1/1)*$L19</f>
        <v>90</v>
      </c>
      <c r="J19" s="20"/>
      <c r="K19" s="21"/>
      <c r="L19" s="63">
        <v>90</v>
      </c>
      <c r="M19" s="64"/>
      <c r="N19" s="57">
        <f>SUM(B19:K19)</f>
        <v>180</v>
      </c>
      <c r="O19" s="60" t="s">
        <v>34</v>
      </c>
    </row>
    <row r="20" spans="1:17" x14ac:dyDescent="0.25">
      <c r="A20" s="3" t="s">
        <v>13</v>
      </c>
      <c r="B20" s="17"/>
      <c r="C20" s="18">
        <f>(1/1)*$L20</f>
        <v>90</v>
      </c>
      <c r="D20" s="20"/>
      <c r="E20" s="20"/>
      <c r="F20" s="20"/>
      <c r="G20" s="20"/>
      <c r="H20" s="19">
        <f>(1/2)*$L20</f>
        <v>45</v>
      </c>
      <c r="I20" s="19">
        <f>(1/2)*$L20</f>
        <v>45</v>
      </c>
      <c r="J20" s="20"/>
      <c r="K20" s="21"/>
      <c r="L20" s="63">
        <v>90</v>
      </c>
      <c r="M20" s="64"/>
      <c r="N20" s="57">
        <f>SUM(B20:K20)</f>
        <v>180</v>
      </c>
      <c r="O20" s="60" t="s">
        <v>34</v>
      </c>
    </row>
    <row r="21" spans="1:17" ht="15.75" thickBot="1" x14ac:dyDescent="0.3">
      <c r="A21" s="4" t="s">
        <v>14</v>
      </c>
      <c r="B21" s="22"/>
      <c r="C21" s="24"/>
      <c r="D21" s="24"/>
      <c r="E21" s="24"/>
      <c r="F21" s="24"/>
      <c r="G21" s="24"/>
      <c r="H21" s="26">
        <f>(1/1)*$L21</f>
        <v>90</v>
      </c>
      <c r="I21" s="23">
        <f>(1.088/2)*$L21</f>
        <v>48.96</v>
      </c>
      <c r="J21" s="24"/>
      <c r="K21" s="27">
        <f>(1.088/2)*$L21</f>
        <v>48.96</v>
      </c>
      <c r="L21" s="65">
        <v>90</v>
      </c>
      <c r="M21" s="66"/>
      <c r="N21" s="57">
        <f>SUM(B21:K21)</f>
        <v>187.92000000000002</v>
      </c>
      <c r="O21" s="60" t="s">
        <v>34</v>
      </c>
    </row>
    <row r="22" spans="1:17" ht="15.75" thickBot="1" x14ac:dyDescent="0.3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7"/>
      <c r="M22" s="88"/>
      <c r="N22" s="56"/>
      <c r="O22" s="59"/>
    </row>
    <row r="23" spans="1:17" ht="18.75" x14ac:dyDescent="0.3">
      <c r="A23" s="5" t="s">
        <v>5</v>
      </c>
      <c r="B23" s="14"/>
      <c r="C23" s="15"/>
      <c r="D23" s="15"/>
      <c r="E23" s="15"/>
      <c r="F23" s="15"/>
      <c r="G23" s="15"/>
      <c r="H23" s="15"/>
      <c r="I23" s="15"/>
      <c r="J23" s="15"/>
      <c r="K23" s="16"/>
      <c r="L23" s="85"/>
      <c r="M23" s="86"/>
      <c r="N23" s="56"/>
      <c r="O23" s="59"/>
    </row>
    <row r="24" spans="1:17" x14ac:dyDescent="0.25">
      <c r="A24" s="3" t="s">
        <v>10</v>
      </c>
      <c r="B24" s="17"/>
      <c r="C24" s="28"/>
      <c r="D24" s="28"/>
      <c r="E24" s="28"/>
      <c r="F24" s="28"/>
      <c r="G24" s="28"/>
      <c r="H24" s="18">
        <f>(1/1.1)*L24</f>
        <v>81.818181818181813</v>
      </c>
      <c r="I24" s="19">
        <f>(6.1/10)*$L24</f>
        <v>54.9</v>
      </c>
      <c r="J24" s="20"/>
      <c r="K24" s="29">
        <f>(6.1/10)*$L24</f>
        <v>54.9</v>
      </c>
      <c r="L24" s="63">
        <v>90</v>
      </c>
      <c r="M24" s="64"/>
      <c r="N24" s="57">
        <f>SUM(B24:K24)</f>
        <v>191.61818181818182</v>
      </c>
      <c r="O24" s="60" t="s">
        <v>34</v>
      </c>
      <c r="P24" s="78"/>
      <c r="Q24" s="81" t="s">
        <v>39</v>
      </c>
    </row>
    <row r="25" spans="1:17" x14ac:dyDescent="0.25">
      <c r="A25" s="3" t="s">
        <v>15</v>
      </c>
      <c r="B25" s="17"/>
      <c r="C25" s="18"/>
      <c r="D25" s="28"/>
      <c r="E25" s="28"/>
      <c r="F25" s="28"/>
      <c r="G25" s="28"/>
      <c r="H25" s="30"/>
      <c r="I25" s="30"/>
      <c r="J25" s="28"/>
      <c r="K25" s="31"/>
      <c r="L25" s="63">
        <v>90</v>
      </c>
      <c r="M25" s="64"/>
      <c r="N25" s="57">
        <f>SUM(B25:K25)</f>
        <v>0</v>
      </c>
      <c r="O25" s="60" t="s">
        <v>34</v>
      </c>
    </row>
    <row r="26" spans="1:17" ht="15.75" thickBot="1" x14ac:dyDescent="0.3">
      <c r="A26" s="4" t="s">
        <v>16</v>
      </c>
      <c r="B26" s="22"/>
      <c r="C26" s="32"/>
      <c r="D26" s="32"/>
      <c r="E26" s="32"/>
      <c r="F26" s="32"/>
      <c r="G26" s="32"/>
      <c r="H26" s="33">
        <f>(1/2)*$L26</f>
        <v>45</v>
      </c>
      <c r="I26" s="33">
        <f>(1/2)*$L26</f>
        <v>45</v>
      </c>
      <c r="J26" s="32"/>
      <c r="K26" s="34">
        <f>(1/1)*$L26</f>
        <v>90</v>
      </c>
      <c r="L26" s="65">
        <v>90</v>
      </c>
      <c r="M26" s="66"/>
      <c r="N26" s="57">
        <f>SUM(B26:K26)</f>
        <v>180</v>
      </c>
      <c r="O26" s="60" t="s">
        <v>34</v>
      </c>
    </row>
    <row r="27" spans="1:17" ht="15.75" thickBot="1" x14ac:dyDescent="0.3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7"/>
      <c r="M27" s="88"/>
      <c r="N27" s="56"/>
      <c r="O27" s="59"/>
    </row>
    <row r="28" spans="1:17" ht="18.75" x14ac:dyDescent="0.3">
      <c r="A28" s="5" t="s">
        <v>6</v>
      </c>
      <c r="B28" s="14"/>
      <c r="C28" s="15"/>
      <c r="D28" s="15"/>
      <c r="E28" s="15"/>
      <c r="F28" s="15"/>
      <c r="G28" s="15"/>
      <c r="H28" s="15"/>
      <c r="I28" s="15"/>
      <c r="J28" s="15"/>
      <c r="K28" s="16"/>
      <c r="L28" s="85"/>
      <c r="M28" s="86"/>
      <c r="N28" s="56"/>
      <c r="O28" s="59"/>
    </row>
    <row r="29" spans="1:17" x14ac:dyDescent="0.25">
      <c r="A29" s="3" t="s">
        <v>10</v>
      </c>
      <c r="B29" s="17"/>
      <c r="C29" s="28"/>
      <c r="D29" s="28"/>
      <c r="E29" s="28"/>
      <c r="F29" s="28"/>
      <c r="G29" s="28"/>
      <c r="H29" s="18">
        <f>(1.2/3)*$L29</f>
        <v>36</v>
      </c>
      <c r="I29" s="18">
        <f>(1.2/3)*$L29</f>
        <v>36</v>
      </c>
      <c r="J29" s="18">
        <f>(84.5/100)*$L29</f>
        <v>76.05</v>
      </c>
      <c r="K29" s="18">
        <f>(1.2/3)*$L29</f>
        <v>36</v>
      </c>
      <c r="L29" s="63">
        <v>90</v>
      </c>
      <c r="M29" s="64"/>
      <c r="N29" s="57">
        <f>SUM(B29:K29)</f>
        <v>184.05</v>
      </c>
      <c r="O29" s="60" t="s">
        <v>34</v>
      </c>
    </row>
    <row r="30" spans="1:17" x14ac:dyDescent="0.25">
      <c r="A30" s="3" t="s">
        <v>17</v>
      </c>
      <c r="B30" s="17"/>
      <c r="C30" s="28"/>
      <c r="D30" s="28"/>
      <c r="E30" s="28"/>
      <c r="F30" s="28"/>
      <c r="G30" s="28"/>
      <c r="H30" s="18">
        <f>(84.5/100)*$L30</f>
        <v>76.05</v>
      </c>
      <c r="I30" s="18">
        <f>(1.2/3)*$L30</f>
        <v>36</v>
      </c>
      <c r="J30" s="30">
        <f>(2/5)*$L30</f>
        <v>36</v>
      </c>
      <c r="K30" s="35">
        <f>(2/5)*$L30</f>
        <v>36</v>
      </c>
      <c r="L30" s="63">
        <v>90</v>
      </c>
      <c r="M30" s="64"/>
      <c r="N30" s="57">
        <f>SUM(B30:K30)</f>
        <v>184.05</v>
      </c>
      <c r="O30" s="60" t="s">
        <v>34</v>
      </c>
    </row>
    <row r="31" spans="1:17" x14ac:dyDescent="0.25">
      <c r="A31" s="3" t="s">
        <v>12</v>
      </c>
      <c r="B31" s="17"/>
      <c r="C31" s="28"/>
      <c r="D31" s="28"/>
      <c r="E31" s="28"/>
      <c r="F31" s="28"/>
      <c r="G31" s="28"/>
      <c r="H31" s="19">
        <f>(1/3)*$L31</f>
        <v>30</v>
      </c>
      <c r="I31" s="30">
        <f>(1/1)*$L31</f>
        <v>90</v>
      </c>
      <c r="J31" s="19">
        <f>(1/3)*$L31</f>
        <v>30</v>
      </c>
      <c r="K31" s="29">
        <f>(1/3)*$L31</f>
        <v>30</v>
      </c>
      <c r="L31" s="63">
        <v>90</v>
      </c>
      <c r="M31" s="64"/>
      <c r="N31" s="57">
        <f>SUM(B31:K31)</f>
        <v>180</v>
      </c>
      <c r="O31" s="60" t="s">
        <v>34</v>
      </c>
    </row>
    <row r="32" spans="1:17" ht="15.75" thickBot="1" x14ac:dyDescent="0.3">
      <c r="A32" s="4" t="s">
        <v>18</v>
      </c>
      <c r="B32" s="22"/>
      <c r="C32" s="32"/>
      <c r="D32" s="32"/>
      <c r="E32" s="32"/>
      <c r="F32" s="32"/>
      <c r="G32" s="32"/>
      <c r="H32" s="23">
        <f>(1/3)*$L32</f>
        <v>30</v>
      </c>
      <c r="I32" s="23">
        <f>(1/3)*$L32</f>
        <v>30</v>
      </c>
      <c r="J32" s="33">
        <f>(1/1)*$L32</f>
        <v>90</v>
      </c>
      <c r="K32" s="27">
        <f>(1/3)*$L32</f>
        <v>30</v>
      </c>
      <c r="L32" s="65">
        <v>90</v>
      </c>
      <c r="M32" s="66"/>
      <c r="N32" s="57">
        <f>SUM(B32:K32)</f>
        <v>180</v>
      </c>
      <c r="O32" s="60" t="s">
        <v>34</v>
      </c>
    </row>
    <row r="33" spans="1:17" ht="15.75" thickBot="1" x14ac:dyDescent="0.3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7"/>
      <c r="M33" s="88"/>
      <c r="N33" s="56"/>
      <c r="O33" s="59"/>
    </row>
    <row r="34" spans="1:17" ht="19.5" thickBot="1" x14ac:dyDescent="0.35">
      <c r="A34" s="6" t="s">
        <v>7</v>
      </c>
      <c r="B34" s="36"/>
      <c r="C34" s="37"/>
      <c r="D34" s="37"/>
      <c r="E34" s="37"/>
      <c r="F34" s="37"/>
      <c r="G34" s="37"/>
      <c r="H34" s="38">
        <f>(2/5)*$L34</f>
        <v>36</v>
      </c>
      <c r="I34" s="38">
        <f>(2/5)*$L34</f>
        <v>36</v>
      </c>
      <c r="J34" s="39">
        <f>(1.2/3)*$L34</f>
        <v>36</v>
      </c>
      <c r="K34" s="40">
        <f>(8/9)*$L34</f>
        <v>80</v>
      </c>
      <c r="L34" s="71">
        <v>90</v>
      </c>
      <c r="M34" s="72"/>
      <c r="N34" s="57">
        <f>SUM(B34:K34)</f>
        <v>188</v>
      </c>
      <c r="O34" s="60" t="s">
        <v>34</v>
      </c>
    </row>
    <row r="35" spans="1:17" ht="15.75" thickBot="1" x14ac:dyDescent="0.3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7"/>
      <c r="M35" s="88"/>
      <c r="N35" s="56"/>
      <c r="O35" s="59"/>
    </row>
    <row r="36" spans="1:17" ht="18.75" x14ac:dyDescent="0.3">
      <c r="A36" s="5" t="s">
        <v>8</v>
      </c>
      <c r="B36" s="41"/>
      <c r="C36" s="42"/>
      <c r="D36" s="42"/>
      <c r="E36" s="42"/>
      <c r="F36" s="42"/>
      <c r="G36" s="42"/>
      <c r="H36" s="42"/>
      <c r="I36" s="42"/>
      <c r="J36" s="42"/>
      <c r="K36" s="43"/>
      <c r="L36" s="85"/>
      <c r="M36" s="86"/>
      <c r="N36" s="56"/>
      <c r="O36" s="59"/>
    </row>
    <row r="37" spans="1:17" x14ac:dyDescent="0.25">
      <c r="A37" s="3" t="s">
        <v>10</v>
      </c>
      <c r="B37" s="44"/>
      <c r="C37" s="45"/>
      <c r="D37" s="45"/>
      <c r="E37" s="45"/>
      <c r="F37" s="45"/>
      <c r="G37" s="45"/>
      <c r="H37" s="45"/>
      <c r="I37" s="46">
        <f>(1/2)*$L37</f>
        <v>45</v>
      </c>
      <c r="J37" s="46">
        <f>(1/2)*$L37</f>
        <v>45</v>
      </c>
      <c r="K37" s="47">
        <f>(1/1)*$L37</f>
        <v>90</v>
      </c>
      <c r="L37" s="63">
        <v>90</v>
      </c>
      <c r="M37" s="64"/>
      <c r="N37" s="57">
        <f>SUM(B37:K37)</f>
        <v>180</v>
      </c>
      <c r="O37" s="60" t="s">
        <v>34</v>
      </c>
    </row>
    <row r="38" spans="1:17" x14ac:dyDescent="0.25">
      <c r="A38" s="3" t="s">
        <v>19</v>
      </c>
      <c r="B38" s="44"/>
      <c r="C38" s="45"/>
      <c r="D38" s="45"/>
      <c r="E38" s="45"/>
      <c r="F38" s="45"/>
      <c r="G38" s="45"/>
      <c r="H38" s="45"/>
      <c r="I38" s="46">
        <f>(1/2.35)*$L38</f>
        <v>38.297872340425535</v>
      </c>
      <c r="J38" s="48">
        <f>(3/4)*L38</f>
        <v>67.5</v>
      </c>
      <c r="K38" s="47">
        <f>(1/1)*$L38</f>
        <v>90</v>
      </c>
      <c r="L38" s="63">
        <v>90</v>
      </c>
      <c r="M38" s="64"/>
      <c r="N38" s="57">
        <f>SUM(B38:K38)</f>
        <v>195.79787234042553</v>
      </c>
      <c r="O38" s="60" t="s">
        <v>34</v>
      </c>
      <c r="P38" s="78"/>
      <c r="Q38" s="79" t="s">
        <v>39</v>
      </c>
    </row>
    <row r="39" spans="1:17" x14ac:dyDescent="0.25">
      <c r="A39" s="3" t="s">
        <v>12</v>
      </c>
      <c r="B39" s="44"/>
      <c r="C39" s="45"/>
      <c r="D39" s="45"/>
      <c r="E39" s="45"/>
      <c r="F39" s="45"/>
      <c r="G39" s="45"/>
      <c r="H39" s="45"/>
      <c r="I39" s="48">
        <f>(3/4)*K39</f>
        <v>67.5</v>
      </c>
      <c r="J39" s="46">
        <f>(1/2.35)*$L39</f>
        <v>38.297872340425535</v>
      </c>
      <c r="K39" s="47">
        <f>(1/1)*$L39</f>
        <v>90</v>
      </c>
      <c r="L39" s="63">
        <v>90</v>
      </c>
      <c r="M39" s="64"/>
      <c r="N39" s="57">
        <f>SUM(B39:K39)</f>
        <v>195.79787234042553</v>
      </c>
      <c r="O39" s="60" t="s">
        <v>34</v>
      </c>
      <c r="P39" s="78"/>
      <c r="Q39" s="79"/>
    </row>
    <row r="40" spans="1:17" ht="15.75" thickBot="1" x14ac:dyDescent="0.3">
      <c r="A40" s="4" t="s">
        <v>20</v>
      </c>
      <c r="B40" s="49"/>
      <c r="C40" s="50"/>
      <c r="D40" s="50"/>
      <c r="E40" s="50"/>
      <c r="F40" s="50"/>
      <c r="G40" s="51">
        <f>(1/3)*$L40</f>
        <v>30</v>
      </c>
      <c r="H40" s="51">
        <f>(1/3)*$L40</f>
        <v>30</v>
      </c>
      <c r="I40" s="51">
        <f>(1/3)*$L40</f>
        <v>30</v>
      </c>
      <c r="J40" s="51">
        <f>(1/3)*$L40</f>
        <v>30</v>
      </c>
      <c r="K40" s="52">
        <f>(83.33/100)*$L40</f>
        <v>74.997</v>
      </c>
      <c r="L40" s="65">
        <v>90</v>
      </c>
      <c r="M40" s="66"/>
      <c r="N40" s="58">
        <f>SUM(B40:K40)</f>
        <v>194.99700000000001</v>
      </c>
      <c r="O40" s="61" t="s">
        <v>34</v>
      </c>
    </row>
    <row r="41" spans="1:17" x14ac:dyDescent="0.25">
      <c r="L41" s="62" t="s">
        <v>36</v>
      </c>
    </row>
    <row r="42" spans="1:17" ht="15.75" x14ac:dyDescent="0.25">
      <c r="A42" s="82" t="s">
        <v>40</v>
      </c>
      <c r="K42" s="77" t="s">
        <v>37</v>
      </c>
      <c r="L42" s="77"/>
      <c r="M42" s="77"/>
      <c r="N42" s="77"/>
    </row>
  </sheetData>
  <sheetProtection algorithmName="SHA-512" hashValue="7pw2SW+5FRHxpgm6Wj4orQrS6sF0wgQ/3Bid2yZiLZSS2uuZL3KRCdBSN42OnyHdDt2NHH36yCA1Bzr9CBhTbw==" saltValue="L/BEMqnodBhAXKx8Ga03tQ==" spinCount="100000" sheet="1" objects="1" scenarios="1"/>
  <mergeCells count="27">
    <mergeCell ref="Q38:Q39"/>
    <mergeCell ref="N1:O2"/>
    <mergeCell ref="K42:N42"/>
    <mergeCell ref="L37:M37"/>
    <mergeCell ref="L38:M38"/>
    <mergeCell ref="L39:M39"/>
    <mergeCell ref="L40:M40"/>
    <mergeCell ref="L29:M29"/>
    <mergeCell ref="L30:M30"/>
    <mergeCell ref="L31:M31"/>
    <mergeCell ref="L32:M32"/>
    <mergeCell ref="L34:M34"/>
    <mergeCell ref="L24:M24"/>
    <mergeCell ref="L25:M25"/>
    <mergeCell ref="L26:M26"/>
    <mergeCell ref="L18:M18"/>
    <mergeCell ref="L19:M19"/>
    <mergeCell ref="L20:M20"/>
    <mergeCell ref="L21:M21"/>
    <mergeCell ref="L1:M2"/>
    <mergeCell ref="L11:M11"/>
    <mergeCell ref="L14:M14"/>
    <mergeCell ref="L15:M15"/>
    <mergeCell ref="L3:M3"/>
    <mergeCell ref="L9:M9"/>
    <mergeCell ref="L10:M10"/>
    <mergeCell ref="L6:M6"/>
  </mergeCells>
  <pageMargins left="0.7" right="0.7" top="0.75" bottom="0.75" header="0.3" footer="0.3"/>
  <pageSetup paperSize="9" orientation="portrait" horizontalDpi="4294967293" verticalDpi="0" r:id="rId1"/>
  <ignoredErrors>
    <ignoredError sqref="J32 I31 I19 J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2017-02-12T15:21:25Z</dcterms:created>
  <dcterms:modified xsi:type="dcterms:W3CDTF">2017-03-23T23:41:41Z</dcterms:modified>
</cp:coreProperties>
</file>