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NFB\Data\Travail\SERVEUR SNFB\Service Marketing\Tarifs - Bons De Commande - Codes Barres\Bons De Commande\"/>
    </mc:Choice>
  </mc:AlternateContent>
  <workbookProtection workbookAlgorithmName="SHA-512" workbookHashValue="acvd5mMmcVdY6vjPimKVrTxC+fuKghac32mRo30lweHhxV3YtLUu1fOdUuJ/RgDaxLpkgN+g+8f4383p6MHm+Q==" workbookSaltValue="FR07bWvZz0DsD2/eFWjKvQ==" workbookSpinCount="100000" lockStructure="1"/>
  <bookViews>
    <workbookView xWindow="0" yWindow="0" windowWidth="16212" windowHeight="7860"/>
  </bookViews>
  <sheets>
    <sheet name="BDC Les Bénédictines 2017" sheetId="3" r:id="rId1"/>
  </sheets>
  <externalReferences>
    <externalReference r:id="rId2"/>
  </externalReferences>
  <definedNames>
    <definedName name="_xlnm.Print_Area" localSheetId="0">'BDC Les Bénédictines 2017'!$B$2:$I$106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B9" i="3"/>
  <c r="D9" i="3"/>
  <c r="D60" i="3" s="1"/>
  <c r="E9" i="3"/>
  <c r="G9" i="3"/>
  <c r="H9" i="3"/>
  <c r="H60" i="3" s="1"/>
  <c r="B10" i="3"/>
  <c r="C10" i="3"/>
  <c r="D10" i="3"/>
  <c r="E10" i="3"/>
  <c r="H10" i="3" s="1"/>
  <c r="G10" i="3"/>
  <c r="I10" i="3"/>
  <c r="D11" i="3"/>
  <c r="E11" i="3"/>
  <c r="H11" i="3" s="1"/>
  <c r="I11" i="3"/>
  <c r="C12" i="3"/>
  <c r="D12" i="3"/>
  <c r="E12" i="3"/>
  <c r="G12" i="3"/>
  <c r="H12" i="3"/>
  <c r="I12" i="3"/>
  <c r="D13" i="3"/>
  <c r="E13" i="3"/>
  <c r="H13" i="3" s="1"/>
  <c r="G13" i="3"/>
  <c r="I13" i="3"/>
  <c r="C14" i="3"/>
  <c r="D14" i="3"/>
  <c r="E14" i="3"/>
  <c r="G14" i="3"/>
  <c r="H14" i="3"/>
  <c r="I14" i="3"/>
  <c r="C15" i="3"/>
  <c r="D15" i="3"/>
  <c r="E15" i="3"/>
  <c r="H15" i="3" s="1"/>
  <c r="G15" i="3"/>
  <c r="I15" i="3"/>
  <c r="C16" i="3"/>
  <c r="D16" i="3"/>
  <c r="E16" i="3"/>
  <c r="G16" i="3"/>
  <c r="H16" i="3"/>
  <c r="I16" i="3"/>
  <c r="C17" i="3"/>
  <c r="D17" i="3"/>
  <c r="E17" i="3"/>
  <c r="H17" i="3" s="1"/>
  <c r="G17" i="3"/>
  <c r="I17" i="3"/>
  <c r="C18" i="3"/>
  <c r="D18" i="3"/>
  <c r="E18" i="3"/>
  <c r="G18" i="3"/>
  <c r="H18" i="3"/>
  <c r="I18" i="3"/>
  <c r="C19" i="3"/>
  <c r="D19" i="3"/>
  <c r="E19" i="3"/>
  <c r="H19" i="3" s="1"/>
  <c r="G19" i="3"/>
  <c r="I19" i="3"/>
  <c r="C20" i="3"/>
  <c r="D20" i="3"/>
  <c r="E20" i="3"/>
  <c r="G20" i="3"/>
  <c r="H20" i="3"/>
  <c r="I20" i="3"/>
  <c r="C21" i="3"/>
  <c r="D21" i="3"/>
  <c r="E21" i="3"/>
  <c r="H21" i="3" s="1"/>
  <c r="G21" i="3"/>
  <c r="I21" i="3"/>
  <c r="C22" i="3"/>
  <c r="D22" i="3"/>
  <c r="E22" i="3"/>
  <c r="G22" i="3"/>
  <c r="H22" i="3"/>
  <c r="I22" i="3"/>
  <c r="C23" i="3"/>
  <c r="D23" i="3"/>
  <c r="E23" i="3"/>
  <c r="H23" i="3" s="1"/>
  <c r="G23" i="3"/>
  <c r="I23" i="3"/>
  <c r="B24" i="3"/>
  <c r="C24" i="3"/>
  <c r="D24" i="3"/>
  <c r="E24" i="3"/>
  <c r="G24" i="3"/>
  <c r="H24" i="3"/>
  <c r="I24" i="3"/>
  <c r="C25" i="3"/>
  <c r="D25" i="3"/>
  <c r="E25" i="3"/>
  <c r="H25" i="3" s="1"/>
  <c r="I25" i="3"/>
  <c r="C26" i="3"/>
  <c r="D26" i="3"/>
  <c r="E26" i="3"/>
  <c r="G26" i="3"/>
  <c r="H26" i="3"/>
  <c r="I26" i="3"/>
  <c r="B27" i="3"/>
  <c r="C27" i="3"/>
  <c r="D27" i="3"/>
  <c r="E27" i="3"/>
  <c r="G27" i="3"/>
  <c r="H27" i="3"/>
  <c r="I27" i="3"/>
  <c r="D28" i="3"/>
  <c r="E28" i="3"/>
  <c r="G28" i="3"/>
  <c r="H28" i="3"/>
  <c r="I28" i="3"/>
  <c r="C29" i="3"/>
  <c r="D29" i="3"/>
  <c r="E29" i="3"/>
  <c r="H29" i="3" s="1"/>
  <c r="I29" i="3"/>
  <c r="D30" i="3"/>
  <c r="E30" i="3"/>
  <c r="G30" i="3"/>
  <c r="H30" i="3"/>
  <c r="I30" i="3"/>
  <c r="C31" i="3"/>
  <c r="D31" i="3"/>
  <c r="E31" i="3"/>
  <c r="H31" i="3" s="1"/>
  <c r="G31" i="3"/>
  <c r="I31" i="3"/>
  <c r="D32" i="3"/>
  <c r="E32" i="3"/>
  <c r="G32" i="3" s="1"/>
  <c r="I32" i="3"/>
  <c r="C33" i="3"/>
  <c r="D33" i="3"/>
  <c r="E33" i="3"/>
  <c r="G33" i="3"/>
  <c r="H33" i="3"/>
  <c r="I33" i="3"/>
  <c r="D34" i="3"/>
  <c r="E34" i="3"/>
  <c r="H34" i="3" s="1"/>
  <c r="G34" i="3"/>
  <c r="I34" i="3"/>
  <c r="C35" i="3"/>
  <c r="D35" i="3"/>
  <c r="E35" i="3"/>
  <c r="G35" i="3"/>
  <c r="H35" i="3"/>
  <c r="I35" i="3"/>
  <c r="D36" i="3"/>
  <c r="E36" i="3"/>
  <c r="G36" i="3"/>
  <c r="H36" i="3"/>
  <c r="I36" i="3"/>
  <c r="C37" i="3"/>
  <c r="D37" i="3"/>
  <c r="E37" i="3"/>
  <c r="G37" i="3" s="1"/>
  <c r="I37" i="3"/>
  <c r="D38" i="3"/>
  <c r="E38" i="3"/>
  <c r="G38" i="3"/>
  <c r="H38" i="3"/>
  <c r="I38" i="3"/>
  <c r="C39" i="3"/>
  <c r="D39" i="3"/>
  <c r="E39" i="3"/>
  <c r="H39" i="3" s="1"/>
  <c r="G39" i="3"/>
  <c r="I39" i="3"/>
  <c r="D40" i="3"/>
  <c r="E40" i="3"/>
  <c r="H40" i="3" s="1"/>
  <c r="I40" i="3"/>
  <c r="C41" i="3"/>
  <c r="D41" i="3"/>
  <c r="E41" i="3"/>
  <c r="G41" i="3"/>
  <c r="H41" i="3"/>
  <c r="I41" i="3"/>
  <c r="D42" i="3"/>
  <c r="E42" i="3"/>
  <c r="H42" i="3" s="1"/>
  <c r="G42" i="3"/>
  <c r="I42" i="3"/>
  <c r="C43" i="3"/>
  <c r="D43" i="3"/>
  <c r="E43" i="3"/>
  <c r="G43" i="3"/>
  <c r="H43" i="3"/>
  <c r="I43" i="3"/>
  <c r="D44" i="3"/>
  <c r="E44" i="3"/>
  <c r="G44" i="3"/>
  <c r="H44" i="3"/>
  <c r="I44" i="3"/>
  <c r="C45" i="3"/>
  <c r="D45" i="3"/>
  <c r="E45" i="3"/>
  <c r="G45" i="3" s="1"/>
  <c r="I45" i="3"/>
  <c r="D46" i="3"/>
  <c r="E46" i="3"/>
  <c r="G46" i="3"/>
  <c r="H46" i="3"/>
  <c r="I46" i="3"/>
  <c r="C47" i="3"/>
  <c r="D47" i="3"/>
  <c r="E47" i="3"/>
  <c r="H47" i="3" s="1"/>
  <c r="G47" i="3"/>
  <c r="I47" i="3"/>
  <c r="D48" i="3"/>
  <c r="E48" i="3"/>
  <c r="H48" i="3" s="1"/>
  <c r="I48" i="3"/>
  <c r="C49" i="3"/>
  <c r="D49" i="3"/>
  <c r="E49" i="3"/>
  <c r="G49" i="3"/>
  <c r="H49" i="3"/>
  <c r="I49" i="3"/>
  <c r="D50" i="3"/>
  <c r="E50" i="3"/>
  <c r="H50" i="3" s="1"/>
  <c r="G50" i="3"/>
  <c r="I50" i="3"/>
  <c r="C51" i="3"/>
  <c r="D51" i="3"/>
  <c r="E51" i="3"/>
  <c r="G51" i="3"/>
  <c r="H51" i="3"/>
  <c r="I51" i="3"/>
  <c r="C52" i="3"/>
  <c r="D52" i="3"/>
  <c r="E52" i="3"/>
  <c r="H52" i="3" s="1"/>
  <c r="G52" i="3"/>
  <c r="I52" i="3"/>
  <c r="C53" i="3"/>
  <c r="D53" i="3"/>
  <c r="E53" i="3"/>
  <c r="G53" i="3"/>
  <c r="H53" i="3"/>
  <c r="I53" i="3"/>
  <c r="C54" i="3"/>
  <c r="D54" i="3"/>
  <c r="E54" i="3"/>
  <c r="H54" i="3" s="1"/>
  <c r="G54" i="3"/>
  <c r="I54" i="3"/>
  <c r="C55" i="3"/>
  <c r="D55" i="3"/>
  <c r="E55" i="3"/>
  <c r="G55" i="3"/>
  <c r="H55" i="3"/>
  <c r="I55" i="3"/>
  <c r="C56" i="3"/>
  <c r="D56" i="3"/>
  <c r="E56" i="3"/>
  <c r="H56" i="3" s="1"/>
  <c r="G56" i="3"/>
  <c r="I56" i="3"/>
  <c r="C57" i="3"/>
  <c r="D57" i="3"/>
  <c r="E57" i="3"/>
  <c r="G57" i="3"/>
  <c r="H57" i="3"/>
  <c r="I57" i="3"/>
  <c r="C58" i="3"/>
  <c r="D58" i="3"/>
  <c r="E58" i="3"/>
  <c r="H58" i="3" s="1"/>
  <c r="G58" i="3"/>
  <c r="I58" i="3"/>
  <c r="B59" i="3"/>
  <c r="B60" i="3"/>
  <c r="E60" i="3"/>
  <c r="F60" i="3"/>
  <c r="G60" i="3"/>
  <c r="I60" i="3"/>
  <c r="B61" i="3"/>
  <c r="C61" i="3"/>
  <c r="D61" i="3"/>
  <c r="E61" i="3"/>
  <c r="G61" i="3"/>
  <c r="H61" i="3"/>
  <c r="I61" i="3"/>
  <c r="C62" i="3"/>
  <c r="D62" i="3"/>
  <c r="E62" i="3"/>
  <c r="G62" i="3" s="1"/>
  <c r="I62" i="3"/>
  <c r="C63" i="3"/>
  <c r="D63" i="3"/>
  <c r="E63" i="3"/>
  <c r="G63" i="3"/>
  <c r="H63" i="3"/>
  <c r="I63" i="3"/>
  <c r="C64" i="3"/>
  <c r="D64" i="3"/>
  <c r="E64" i="3"/>
  <c r="G64" i="3" s="1"/>
  <c r="I64" i="3"/>
  <c r="C65" i="3"/>
  <c r="D65" i="3"/>
  <c r="E65" i="3"/>
  <c r="G65" i="3"/>
  <c r="H65" i="3"/>
  <c r="I65" i="3"/>
  <c r="C66" i="3"/>
  <c r="D66" i="3"/>
  <c r="E66" i="3"/>
  <c r="G66" i="3" s="1"/>
  <c r="I66" i="3"/>
  <c r="C67" i="3"/>
  <c r="D67" i="3"/>
  <c r="E67" i="3"/>
  <c r="G67" i="3"/>
  <c r="H67" i="3"/>
  <c r="I67" i="3"/>
  <c r="C68" i="3"/>
  <c r="D68" i="3"/>
  <c r="E68" i="3"/>
  <c r="G68" i="3" s="1"/>
  <c r="I68" i="3"/>
  <c r="C69" i="3"/>
  <c r="D69" i="3"/>
  <c r="E69" i="3"/>
  <c r="G69" i="3"/>
  <c r="H69" i="3"/>
  <c r="I69" i="3"/>
  <c r="C70" i="3"/>
  <c r="D70" i="3"/>
  <c r="E70" i="3"/>
  <c r="G70" i="3" s="1"/>
  <c r="I70" i="3"/>
  <c r="C71" i="3"/>
  <c r="D71" i="3"/>
  <c r="E71" i="3"/>
  <c r="G71" i="3"/>
  <c r="H71" i="3"/>
  <c r="I71" i="3"/>
  <c r="D72" i="3"/>
  <c r="E72" i="3"/>
  <c r="H72" i="3" s="1"/>
  <c r="G72" i="3"/>
  <c r="I72" i="3"/>
  <c r="C73" i="3"/>
  <c r="D73" i="3"/>
  <c r="E73" i="3"/>
  <c r="G73" i="3"/>
  <c r="H73" i="3"/>
  <c r="I73" i="3"/>
  <c r="C74" i="3"/>
  <c r="D74" i="3"/>
  <c r="E74" i="3"/>
  <c r="H74" i="3" s="1"/>
  <c r="G74" i="3"/>
  <c r="I74" i="3"/>
  <c r="C75" i="3"/>
  <c r="D75" i="3"/>
  <c r="E75" i="3"/>
  <c r="G75" i="3"/>
  <c r="H75" i="3"/>
  <c r="I75" i="3"/>
  <c r="C76" i="3"/>
  <c r="D76" i="3"/>
  <c r="E76" i="3"/>
  <c r="H76" i="3" s="1"/>
  <c r="G76" i="3"/>
  <c r="I76" i="3"/>
  <c r="C77" i="3"/>
  <c r="D77" i="3"/>
  <c r="E77" i="3"/>
  <c r="G77" i="3"/>
  <c r="H77" i="3"/>
  <c r="I77" i="3"/>
  <c r="C78" i="3"/>
  <c r="D78" i="3"/>
  <c r="E78" i="3"/>
  <c r="H78" i="3" s="1"/>
  <c r="G78" i="3"/>
  <c r="I78" i="3"/>
  <c r="C79" i="3"/>
  <c r="D79" i="3"/>
  <c r="E79" i="3"/>
  <c r="G79" i="3"/>
  <c r="H79" i="3"/>
  <c r="I79" i="3"/>
  <c r="B80" i="3"/>
  <c r="C80" i="3"/>
  <c r="D80" i="3"/>
  <c r="E80" i="3"/>
  <c r="H80" i="3" s="1"/>
  <c r="I80" i="3"/>
  <c r="D81" i="3"/>
  <c r="E81" i="3"/>
  <c r="G81" i="3"/>
  <c r="H81" i="3"/>
  <c r="I81" i="3"/>
  <c r="C82" i="3"/>
  <c r="D82" i="3"/>
  <c r="E82" i="3"/>
  <c r="H82" i="3" s="1"/>
  <c r="G82" i="3"/>
  <c r="I82" i="3"/>
  <c r="D83" i="3"/>
  <c r="E83" i="3"/>
  <c r="G83" i="3" s="1"/>
  <c r="I83" i="3"/>
  <c r="C84" i="3"/>
  <c r="D84" i="3"/>
  <c r="E84" i="3"/>
  <c r="G84" i="3"/>
  <c r="H84" i="3"/>
  <c r="I84" i="3"/>
  <c r="D85" i="3"/>
  <c r="E85" i="3"/>
  <c r="H85" i="3" s="1"/>
  <c r="G85" i="3"/>
  <c r="I85" i="3"/>
  <c r="C86" i="3"/>
  <c r="D86" i="3"/>
  <c r="E86" i="3"/>
  <c r="G86" i="3"/>
  <c r="H86" i="3"/>
  <c r="I86" i="3"/>
  <c r="D87" i="3"/>
  <c r="E87" i="3"/>
  <c r="G87" i="3"/>
  <c r="H87" i="3"/>
  <c r="I87" i="3"/>
  <c r="C88" i="3"/>
  <c r="D88" i="3"/>
  <c r="E88" i="3"/>
  <c r="G88" i="3" s="1"/>
  <c r="I88" i="3"/>
  <c r="D89" i="3"/>
  <c r="E89" i="3"/>
  <c r="G89" i="3"/>
  <c r="H89" i="3"/>
  <c r="I89" i="3"/>
  <c r="D90" i="3"/>
  <c r="E90" i="3"/>
  <c r="G90" i="3"/>
  <c r="H90" i="3"/>
  <c r="I90" i="3"/>
  <c r="B91" i="3"/>
  <c r="H91" i="3" l="1"/>
  <c r="H93" i="3" s="1"/>
  <c r="H88" i="3"/>
  <c r="H83" i="3"/>
  <c r="H70" i="3"/>
  <c r="H68" i="3"/>
  <c r="H66" i="3"/>
  <c r="H64" i="3"/>
  <c r="H62" i="3"/>
  <c r="H45" i="3"/>
  <c r="H37" i="3"/>
  <c r="H32" i="3"/>
  <c r="G80" i="3"/>
  <c r="G48" i="3"/>
  <c r="G40" i="3"/>
  <c r="G29" i="3"/>
  <c r="G25" i="3"/>
  <c r="G11" i="3"/>
  <c r="H92" i="3" l="1"/>
  <c r="H94" i="3" s="1"/>
</calcChain>
</file>

<file path=xl/sharedStrings.xml><?xml version="1.0" encoding="utf-8"?>
<sst xmlns="http://schemas.openxmlformats.org/spreadsheetml/2006/main" count="18" uniqueCount="15">
  <si>
    <t>V.4 15.03.17</t>
  </si>
  <si>
    <t>Société Nouvelle des Fabrications des Bénédictines de Chantelle
Abbaye Saint Vincent – 14, rue Anne de Beaujeu – 03140 CHANTELLE – France</t>
  </si>
  <si>
    <t xml:space="preserve">Commentaires : </t>
  </si>
  <si>
    <t>Téléphone :</t>
  </si>
  <si>
    <r>
      <t>Adresse Mail</t>
    </r>
    <r>
      <rPr>
        <b/>
        <sz val="12"/>
        <rFont val="Times New Roman"/>
        <family val="1"/>
      </rPr>
      <t xml:space="preserve"> :</t>
    </r>
  </si>
  <si>
    <r>
      <t xml:space="preserve">Adresse de </t>
    </r>
    <r>
      <rPr>
        <b/>
        <u/>
        <sz val="12"/>
        <rFont val="Times New Roman"/>
        <family val="1"/>
      </rPr>
      <t>livraison</t>
    </r>
    <r>
      <rPr>
        <b/>
        <sz val="12"/>
        <rFont val="Times New Roman"/>
        <family val="1"/>
      </rPr>
      <t xml:space="preserve"> et personne à contacter </t>
    </r>
  </si>
  <si>
    <r>
      <t xml:space="preserve">Adresse de </t>
    </r>
    <r>
      <rPr>
        <b/>
        <u/>
        <sz val="12"/>
        <rFont val="Times New Roman"/>
        <family val="1"/>
      </rPr>
      <t>facturation</t>
    </r>
    <r>
      <rPr>
        <b/>
        <sz val="12"/>
        <rFont val="Times New Roman"/>
        <family val="1"/>
      </rPr>
      <t xml:space="preserve"> et personne à contacter</t>
    </r>
  </si>
  <si>
    <t>Si différentes</t>
  </si>
  <si>
    <t>N° de client :</t>
  </si>
  <si>
    <r>
      <t xml:space="preserve">MONTANT TOTAL TTC </t>
    </r>
    <r>
      <rPr>
        <sz val="10"/>
        <rFont val="Times New Roman"/>
        <family val="1"/>
      </rPr>
      <t xml:space="preserve">(après remise et promotion)
TVA 20 % (sauf exportatation) </t>
    </r>
  </si>
  <si>
    <t>Commande supérieure à 1 500  € HT pour la France et 2 000 € HT en CE = Coffret Cadeau Offert</t>
  </si>
  <si>
    <r>
      <rPr>
        <b/>
        <sz val="12"/>
        <rFont val="Times New Roman"/>
        <family val="1"/>
      </rPr>
      <t>Commande inférieure à 500 € HT</t>
    </r>
    <r>
      <rPr>
        <sz val="12"/>
        <rFont val="Times New Roman"/>
        <family val="1"/>
      </rPr>
      <t xml:space="preserve">  =      </t>
    </r>
    <r>
      <rPr>
        <sz val="10"/>
        <rFont val="Times New Roman"/>
        <family val="1"/>
      </rPr>
      <t>participation forfaitaire aux frais de transport 15 € HT</t>
    </r>
    <r>
      <rPr>
        <sz val="12"/>
        <rFont val="Times New Roman"/>
        <family val="1"/>
      </rPr>
      <t xml:space="preserve">                                                     </t>
    </r>
  </si>
  <si>
    <t>Total HT</t>
  </si>
  <si>
    <t>Savons invités senteurs                                                              lavande</t>
  </si>
  <si>
    <t>Quantité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</si>
</sst>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;[Red]#,##0.00\ &quot;€&quot;"/>
    <numFmt numFmtId="165" formatCode="#,##0.00\ &quot;€&quot;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rgb="FFCA005D"/>
      <name val="Times New Roman"/>
      <family val="1"/>
    </font>
    <font>
      <sz val="10"/>
      <color theme="1"/>
      <name val="Times New Roman"/>
      <family val="1"/>
    </font>
    <font>
      <b/>
      <sz val="13"/>
      <color rgb="FF002F6C"/>
      <name val="Avenir LT Std 45 Book"/>
      <family val="2"/>
    </font>
    <font>
      <b/>
      <sz val="13"/>
      <color rgb="FF509E2F"/>
      <name val="Avenir LT Std 45 Book"/>
      <family val="2"/>
    </font>
    <font>
      <b/>
      <sz val="10"/>
      <color rgb="FFCA005D"/>
      <name val="Avenir LT Std 45 Book"/>
      <family val="2"/>
    </font>
    <font>
      <sz val="11"/>
      <color rgb="FFCE0058"/>
      <name val="Avenir LT Std 45 Book"/>
      <family val="2"/>
    </font>
    <font>
      <b/>
      <sz val="10"/>
      <color rgb="FFCE0058"/>
      <name val="Avenir LT Std 45 Book"/>
      <family val="2"/>
    </font>
    <font>
      <sz val="11"/>
      <color theme="0"/>
      <name val="Avenir LT Std 45 Book"/>
      <family val="2"/>
    </font>
    <font>
      <b/>
      <sz val="10"/>
      <color theme="0"/>
      <name val="Avenir LT Std 45 Book"/>
      <family val="2"/>
    </font>
    <font>
      <b/>
      <sz val="13"/>
      <color rgb="FF1D252D"/>
      <name val="Calibri"/>
      <family val="2"/>
      <scheme val="minor"/>
    </font>
    <font>
      <b/>
      <sz val="13"/>
      <color rgb="FF1D252D"/>
      <name val="Avenir LT Std 45 Book"/>
      <family val="2"/>
    </font>
    <font>
      <b/>
      <sz val="13"/>
      <color rgb="FFCA005D"/>
      <name val="Avenir LT Std 45 Book"/>
      <family val="2"/>
    </font>
    <font>
      <sz val="11"/>
      <color rgb="FFCE005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005D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CA005D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CA005D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CA005D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CA005D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CA005D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CA005D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CA005D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A005D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6" fillId="0" borderId="6" xfId="0" applyFont="1" applyBorder="1" applyAlignment="1" applyProtection="1">
      <alignment vertical="center"/>
      <protection locked="0"/>
    </xf>
    <xf numFmtId="0" fontId="7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64" fontId="11" fillId="0" borderId="9" xfId="0" applyNumberFormat="1" applyFont="1" applyFill="1" applyBorder="1" applyAlignment="1" applyProtection="1">
      <alignment horizontal="center" vertical="center" wrapText="1"/>
    </xf>
    <xf numFmtId="164" fontId="11" fillId="0" borderId="10" xfId="0" applyNumberFormat="1" applyFont="1" applyFill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right" vertical="center" wrapText="1"/>
    </xf>
    <xf numFmtId="165" fontId="13" fillId="0" borderId="13" xfId="0" applyNumberFormat="1" applyFont="1" applyFill="1" applyBorder="1" applyAlignment="1" applyProtection="1">
      <alignment horizontal="center" vertical="center" wrapText="1"/>
    </xf>
    <xf numFmtId="165" fontId="13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right" vertical="center" wrapText="1"/>
    </xf>
    <xf numFmtId="164" fontId="11" fillId="0" borderId="13" xfId="0" applyNumberFormat="1" applyFont="1" applyFill="1" applyBorder="1" applyAlignment="1" applyProtection="1">
      <alignment horizontal="center" vertical="center" wrapText="1"/>
    </xf>
    <xf numFmtId="164" fontId="11" fillId="0" borderId="14" xfId="0" applyNumberFormat="1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right" vertical="center" wrapText="1"/>
    </xf>
    <xf numFmtId="164" fontId="11" fillId="0" borderId="17" xfId="0" applyNumberFormat="1" applyFont="1" applyFill="1" applyBorder="1" applyAlignment="1" applyProtection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center" vertical="center" wrapText="1"/>
    </xf>
    <xf numFmtId="0" fontId="7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Alignment="1" applyProtection="1"/>
    <xf numFmtId="0" fontId="21" fillId="3" borderId="48" xfId="0" applyFont="1" applyFill="1" applyBorder="1" applyAlignment="1" applyProtection="1">
      <alignment horizontal="center" vertical="center"/>
    </xf>
    <xf numFmtId="0" fontId="20" fillId="3" borderId="47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/>
    <xf numFmtId="0" fontId="0" fillId="0" borderId="1" xfId="0" applyBorder="1" applyAlignment="1" applyProtection="1"/>
    <xf numFmtId="0" fontId="0" fillId="0" borderId="7" xfId="0" applyBorder="1" applyAlignment="1" applyProtection="1"/>
    <xf numFmtId="0" fontId="0" fillId="0" borderId="6" xfId="0" applyBorder="1" applyAlignment="1" applyProtection="1"/>
    <xf numFmtId="0" fontId="0" fillId="0" borderId="0" xfId="0" applyAlignment="1" applyProtection="1"/>
    <xf numFmtId="0" fontId="0" fillId="0" borderId="5" xfId="0" applyBorder="1" applyAlignment="1" applyProtection="1"/>
    <xf numFmtId="0" fontId="0" fillId="0" borderId="4" xfId="0" applyBorder="1" applyAlignment="1" applyProtection="1"/>
    <xf numFmtId="0" fontId="0" fillId="0" borderId="3" xfId="0" applyBorder="1" applyAlignment="1" applyProtection="1"/>
    <xf numFmtId="0" fontId="0" fillId="0" borderId="2" xfId="0" applyBorder="1" applyAlignment="1" applyProtection="1"/>
    <xf numFmtId="0" fontId="25" fillId="0" borderId="0" xfId="0" applyFont="1" applyProtection="1"/>
    <xf numFmtId="0" fontId="19" fillId="2" borderId="8" xfId="0" applyFont="1" applyFill="1" applyBorder="1" applyAlignment="1" applyProtection="1">
      <alignment horizontal="center" vertical="center"/>
    </xf>
    <xf numFmtId="0" fontId="18" fillId="2" borderId="47" xfId="0" applyFont="1" applyFill="1" applyBorder="1" applyAlignment="1" applyProtection="1">
      <alignment horizontal="center" vertical="center"/>
    </xf>
    <xf numFmtId="0" fontId="17" fillId="2" borderId="46" xfId="0" applyFont="1" applyFill="1" applyBorder="1" applyAlignment="1" applyProtection="1">
      <alignment horizontal="center" vertical="center"/>
    </xf>
    <xf numFmtId="0" fontId="17" fillId="2" borderId="45" xfId="0" applyFont="1" applyFill="1" applyBorder="1" applyAlignment="1" applyProtection="1">
      <alignment horizontal="center" vertical="center"/>
    </xf>
    <xf numFmtId="0" fontId="17" fillId="2" borderId="45" xfId="0" applyFont="1" applyFill="1" applyBorder="1" applyAlignment="1" applyProtection="1">
      <alignment horizontal="center" vertical="center" wrapText="1"/>
    </xf>
    <xf numFmtId="0" fontId="17" fillId="2" borderId="44" xfId="0" applyFont="1" applyFill="1" applyBorder="1" applyAlignment="1" applyProtection="1">
      <alignment horizontal="center" vertical="center" wrapText="1"/>
    </xf>
    <xf numFmtId="0" fontId="17" fillId="2" borderId="43" xfId="0" applyFont="1" applyFill="1" applyBorder="1" applyAlignment="1" applyProtection="1">
      <alignment horizontal="center" vertical="center"/>
    </xf>
    <xf numFmtId="0" fontId="24" fillId="2" borderId="42" xfId="0" applyFont="1" applyFill="1" applyBorder="1" applyAlignment="1" applyProtection="1">
      <alignment horizontal="center" vertical="center" textRotation="255"/>
    </xf>
    <xf numFmtId="0" fontId="12" fillId="2" borderId="32" xfId="0" applyFont="1" applyFill="1" applyBorder="1" applyAlignment="1" applyProtection="1">
      <alignment horizontal="left" vertical="center" wrapText="1"/>
    </xf>
    <xf numFmtId="0" fontId="7" fillId="2" borderId="36" xfId="0" applyFont="1" applyFill="1" applyBorder="1" applyAlignment="1" applyProtection="1">
      <alignment horizontal="center" vertical="center" wrapText="1"/>
    </xf>
    <xf numFmtId="165" fontId="7" fillId="0" borderId="35" xfId="0" applyNumberFormat="1" applyFont="1" applyFill="1" applyBorder="1" applyAlignment="1" applyProtection="1">
      <alignment horizontal="center" vertical="center" wrapText="1"/>
    </xf>
    <xf numFmtId="8" fontId="14" fillId="0" borderId="34" xfId="0" applyNumberFormat="1" applyFont="1" applyBorder="1" applyAlignment="1" applyProtection="1">
      <alignment horizontal="center" vertical="center"/>
    </xf>
    <xf numFmtId="165" fontId="14" fillId="0" borderId="33" xfId="0" applyNumberFormat="1" applyFont="1" applyBorder="1" applyAlignment="1" applyProtection="1">
      <alignment horizontal="center"/>
    </xf>
    <xf numFmtId="0" fontId="0" fillId="2" borderId="42" xfId="0" applyFill="1" applyBorder="1" applyAlignment="1" applyProtection="1">
      <alignment horizontal="center" vertical="center" textRotation="255"/>
    </xf>
    <xf numFmtId="0" fontId="12" fillId="2" borderId="16" xfId="0" applyFont="1" applyFill="1" applyBorder="1" applyAlignment="1" applyProtection="1">
      <alignment horizontal="left" vertical="center" wrapText="1"/>
    </xf>
    <xf numFmtId="0" fontId="7" fillId="2" borderId="29" xfId="0" applyFont="1" applyFill="1" applyBorder="1" applyAlignment="1" applyProtection="1">
      <alignment horizontal="center" vertical="center" wrapText="1"/>
    </xf>
    <xf numFmtId="165" fontId="7" fillId="0" borderId="28" xfId="0" applyNumberFormat="1" applyFont="1" applyFill="1" applyBorder="1" applyAlignment="1" applyProtection="1">
      <alignment horizontal="center" vertical="center" wrapText="1"/>
    </xf>
    <xf numFmtId="8" fontId="14" fillId="0" borderId="27" xfId="0" applyNumberFormat="1" applyFont="1" applyBorder="1" applyAlignment="1" applyProtection="1">
      <alignment horizontal="center" vertical="center"/>
    </xf>
    <xf numFmtId="165" fontId="14" fillId="0" borderId="26" xfId="0" applyNumberFormat="1" applyFont="1" applyBorder="1" applyAlignment="1" applyProtection="1">
      <alignment horizontal="center"/>
    </xf>
    <xf numFmtId="0" fontId="7" fillId="2" borderId="29" xfId="0" applyFont="1" applyFill="1" applyBorder="1" applyAlignment="1" applyProtection="1">
      <alignment horizontal="center" vertical="center"/>
    </xf>
    <xf numFmtId="165" fontId="7" fillId="2" borderId="28" xfId="0" applyNumberFormat="1" applyFont="1" applyFill="1" applyBorder="1" applyAlignment="1" applyProtection="1">
      <alignment horizontal="center" vertical="center" wrapText="1"/>
    </xf>
    <xf numFmtId="165" fontId="7" fillId="2" borderId="27" xfId="0" applyNumberFormat="1" applyFont="1" applyFill="1" applyBorder="1" applyAlignment="1" applyProtection="1">
      <alignment horizontal="center" vertical="center" wrapText="1"/>
    </xf>
    <xf numFmtId="0" fontId="12" fillId="2" borderId="16" xfId="0" applyFont="1" applyFill="1" applyBorder="1" applyAlignment="1" applyProtection="1">
      <alignment horizontal="left" vertical="center" wrapText="1"/>
    </xf>
    <xf numFmtId="0" fontId="12" fillId="2" borderId="16" xfId="0" applyFont="1" applyFill="1" applyBorder="1" applyAlignment="1" applyProtection="1">
      <alignment vertical="center" wrapText="1"/>
    </xf>
    <xf numFmtId="0" fontId="12" fillId="2" borderId="16" xfId="0" applyFont="1" applyFill="1" applyBorder="1" applyAlignment="1" applyProtection="1">
      <alignment horizontal="left" vertical="top"/>
    </xf>
    <xf numFmtId="0" fontId="12" fillId="2" borderId="16" xfId="0" applyFont="1" applyFill="1" applyBorder="1" applyAlignment="1" applyProtection="1">
      <alignment horizontal="left" vertical="justify" wrapText="1"/>
    </xf>
    <xf numFmtId="165" fontId="14" fillId="0" borderId="26" xfId="0" applyNumberFormat="1" applyFont="1" applyBorder="1" applyAlignment="1" applyProtection="1">
      <alignment horizontal="center" vertical="center"/>
    </xf>
    <xf numFmtId="0" fontId="0" fillId="2" borderId="41" xfId="0" applyFill="1" applyBorder="1" applyAlignment="1" applyProtection="1">
      <alignment horizontal="center" vertical="center" textRotation="255"/>
    </xf>
    <xf numFmtId="0" fontId="12" fillId="2" borderId="12" xfId="0" applyFont="1" applyFill="1" applyBorder="1" applyAlignment="1" applyProtection="1">
      <alignment horizontal="left" vertical="center" wrapText="1"/>
    </xf>
    <xf numFmtId="0" fontId="7" fillId="2" borderId="40" xfId="0" applyFont="1" applyFill="1" applyBorder="1" applyAlignment="1" applyProtection="1">
      <alignment horizontal="center" vertical="center" wrapText="1"/>
    </xf>
    <xf numFmtId="165" fontId="7" fillId="2" borderId="39" xfId="0" applyNumberFormat="1" applyFont="1" applyFill="1" applyBorder="1" applyAlignment="1" applyProtection="1">
      <alignment horizontal="center" vertical="center" wrapText="1"/>
    </xf>
    <xf numFmtId="165" fontId="7" fillId="2" borderId="38" xfId="0" applyNumberFormat="1" applyFont="1" applyFill="1" applyBorder="1" applyAlignment="1" applyProtection="1">
      <alignment horizontal="center" vertical="center" wrapText="1"/>
    </xf>
    <xf numFmtId="165" fontId="14" fillId="0" borderId="21" xfId="0" applyNumberFormat="1" applyFont="1" applyBorder="1" applyAlignment="1" applyProtection="1">
      <alignment horizontal="center"/>
    </xf>
    <xf numFmtId="0" fontId="23" fillId="2" borderId="54" xfId="0" applyFont="1" applyFill="1" applyBorder="1" applyAlignment="1" applyProtection="1">
      <alignment horizontal="center" vertical="center" textRotation="255"/>
    </xf>
    <xf numFmtId="165" fontId="7" fillId="0" borderId="27" xfId="0" applyNumberFormat="1" applyFont="1" applyFill="1" applyBorder="1" applyAlignment="1" applyProtection="1">
      <alignment horizontal="center" vertical="center" wrapText="1"/>
    </xf>
    <xf numFmtId="0" fontId="22" fillId="2" borderId="42" xfId="0" applyFont="1" applyFill="1" applyBorder="1" applyAlignment="1" applyProtection="1">
      <alignment horizontal="center" vertical="center" textRotation="255"/>
    </xf>
    <xf numFmtId="0" fontId="22" fillId="2" borderId="41" xfId="0" applyFont="1" applyFill="1" applyBorder="1" applyAlignment="1" applyProtection="1">
      <alignment horizontal="center" vertical="center" textRotation="255"/>
    </xf>
    <xf numFmtId="0" fontId="16" fillId="2" borderId="54" xfId="0" applyFont="1" applyFill="1" applyBorder="1" applyAlignment="1" applyProtection="1">
      <alignment horizontal="center" vertical="center" textRotation="255"/>
    </xf>
    <xf numFmtId="0" fontId="12" fillId="2" borderId="8" xfId="0" applyFont="1" applyFill="1" applyBorder="1" applyAlignment="1" applyProtection="1">
      <alignment horizontal="left" vertical="center" wrapText="1"/>
    </xf>
    <xf numFmtId="0" fontId="7" fillId="2" borderId="53" xfId="0" applyFont="1" applyFill="1" applyBorder="1" applyAlignment="1" applyProtection="1">
      <alignment horizontal="center" vertical="center" wrapText="1"/>
    </xf>
    <xf numFmtId="165" fontId="7" fillId="2" borderId="52" xfId="0" applyNumberFormat="1" applyFont="1" applyFill="1" applyBorder="1" applyAlignment="1" applyProtection="1">
      <alignment horizontal="center" vertical="center" wrapText="1"/>
    </xf>
    <xf numFmtId="165" fontId="7" fillId="2" borderId="51" xfId="0" applyNumberFormat="1" applyFont="1" applyFill="1" applyBorder="1" applyAlignment="1" applyProtection="1">
      <alignment horizontal="center" vertical="center" wrapText="1"/>
    </xf>
    <xf numFmtId="165" fontId="14" fillId="0" borderId="50" xfId="0" applyNumberFormat="1" applyFont="1" applyBorder="1" applyAlignment="1" applyProtection="1">
      <alignment horizontal="center"/>
    </xf>
    <xf numFmtId="0" fontId="2" fillId="2" borderId="32" xfId="0" applyFont="1" applyFill="1" applyBorder="1" applyAlignment="1" applyProtection="1">
      <alignment horizontal="left" vertical="center" wrapText="1"/>
    </xf>
    <xf numFmtId="0" fontId="12" fillId="2" borderId="31" xfId="0" applyFont="1" applyFill="1" applyBorder="1" applyAlignment="1" applyProtection="1">
      <alignment horizontal="left" vertical="center" wrapText="1"/>
    </xf>
    <xf numFmtId="8" fontId="7" fillId="2" borderId="35" xfId="0" applyNumberFormat="1" applyFont="1" applyFill="1" applyBorder="1" applyAlignment="1" applyProtection="1">
      <alignment horizontal="center" vertical="center" wrapText="1"/>
    </xf>
    <xf numFmtId="8" fontId="7" fillId="2" borderId="34" xfId="0" applyNumberFormat="1" applyFont="1" applyFill="1" applyBorder="1" applyAlignment="1" applyProtection="1">
      <alignment horizontal="center" vertical="center" wrapText="1"/>
    </xf>
    <xf numFmtId="8" fontId="7" fillId="2" borderId="28" xfId="0" applyNumberFormat="1" applyFont="1" applyFill="1" applyBorder="1" applyAlignment="1" applyProtection="1">
      <alignment horizontal="center" vertical="center" wrapText="1"/>
    </xf>
    <xf numFmtId="8" fontId="7" fillId="2" borderId="27" xfId="0" applyNumberFormat="1" applyFont="1" applyFill="1" applyBorder="1" applyAlignment="1" applyProtection="1">
      <alignment horizontal="center" vertical="center" wrapText="1"/>
    </xf>
    <xf numFmtId="0" fontId="12" fillId="2" borderId="32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left" vertical="center" wrapText="1"/>
    </xf>
    <xf numFmtId="0" fontId="19" fillId="2" borderId="48" xfId="0" applyFont="1" applyFill="1" applyBorder="1" applyAlignment="1" applyProtection="1">
      <alignment horizontal="center" vertical="center"/>
    </xf>
    <xf numFmtId="0" fontId="16" fillId="2" borderId="42" xfId="0" applyFont="1" applyFill="1" applyBorder="1" applyAlignment="1" applyProtection="1">
      <alignment horizontal="center" vertical="center" textRotation="255"/>
    </xf>
    <xf numFmtId="165" fontId="7" fillId="2" borderId="35" xfId="0" applyNumberFormat="1" applyFont="1" applyFill="1" applyBorder="1" applyAlignment="1" applyProtection="1">
      <alignment horizontal="center" vertical="center" wrapText="1"/>
    </xf>
    <xf numFmtId="165" fontId="7" fillId="2" borderId="34" xfId="0" applyNumberFormat="1" applyFont="1" applyFill="1" applyBorder="1" applyAlignment="1" applyProtection="1">
      <alignment horizontal="center" vertical="center" wrapText="1"/>
    </xf>
    <xf numFmtId="0" fontId="12" fillId="2" borderId="32" xfId="0" applyFont="1" applyFill="1" applyBorder="1" applyAlignment="1" applyProtection="1">
      <alignment horizontal="right" vertical="center" wrapText="1"/>
    </xf>
    <xf numFmtId="0" fontId="12" fillId="2" borderId="4" xfId="0" applyFont="1" applyFill="1" applyBorder="1" applyAlignment="1" applyProtection="1">
      <alignment horizontal="right" vertical="center" wrapText="1"/>
    </xf>
    <xf numFmtId="0" fontId="15" fillId="2" borderId="37" xfId="0" applyFont="1" applyFill="1" applyBorder="1" applyAlignment="1" applyProtection="1">
      <alignment horizontal="center" vertical="center" textRotation="255" wrapText="1"/>
    </xf>
    <xf numFmtId="0" fontId="12" fillId="2" borderId="6" xfId="0" applyFont="1" applyFill="1" applyBorder="1" applyAlignment="1" applyProtection="1">
      <alignment horizontal="left" vertical="center" wrapText="1"/>
    </xf>
    <xf numFmtId="8" fontId="7" fillId="2" borderId="35" xfId="0" applyNumberFormat="1" applyFont="1" applyFill="1" applyBorder="1" applyAlignment="1" applyProtection="1">
      <alignment horizontal="center" vertical="center"/>
    </xf>
    <xf numFmtId="8" fontId="7" fillId="2" borderId="34" xfId="0" applyNumberFormat="1" applyFont="1" applyFill="1" applyBorder="1" applyAlignment="1" applyProtection="1">
      <alignment horizontal="center" vertical="center"/>
    </xf>
    <xf numFmtId="0" fontId="15" fillId="2" borderId="30" xfId="0" applyFont="1" applyFill="1" applyBorder="1" applyAlignment="1" applyProtection="1">
      <alignment horizontal="center" vertical="center" textRotation="255" wrapText="1"/>
    </xf>
    <xf numFmtId="8" fontId="7" fillId="2" borderId="28" xfId="0" applyNumberFormat="1" applyFont="1" applyFill="1" applyBorder="1" applyAlignment="1" applyProtection="1">
      <alignment horizontal="center" vertical="center"/>
    </xf>
    <xf numFmtId="8" fontId="7" fillId="2" borderId="27" xfId="0" applyNumberFormat="1" applyFont="1" applyFill="1" applyBorder="1" applyAlignment="1" applyProtection="1">
      <alignment horizontal="center" vertical="center"/>
    </xf>
    <xf numFmtId="0" fontId="15" fillId="2" borderId="25" xfId="0" applyFont="1" applyFill="1" applyBorder="1" applyAlignment="1" applyProtection="1">
      <alignment horizontal="center" vertical="center" textRotation="255" wrapText="1"/>
    </xf>
    <xf numFmtId="0" fontId="7" fillId="2" borderId="24" xfId="0" applyFont="1" applyFill="1" applyBorder="1" applyAlignment="1" applyProtection="1">
      <alignment horizontal="center" vertical="center" wrapText="1"/>
    </xf>
    <xf numFmtId="8" fontId="7" fillId="2" borderId="23" xfId="0" applyNumberFormat="1" applyFont="1" applyFill="1" applyBorder="1" applyAlignment="1" applyProtection="1">
      <alignment horizontal="center" vertical="center"/>
    </xf>
    <xf numFmtId="8" fontId="7" fillId="2" borderId="22" xfId="0" applyNumberFormat="1" applyFont="1" applyFill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2" borderId="18" xfId="0" applyNumberFormat="1" applyFont="1" applyFill="1" applyBorder="1" applyAlignment="1" applyProtection="1">
      <alignment horizontal="center" vertical="center" wrapText="1"/>
    </xf>
    <xf numFmtId="8" fontId="6" fillId="2" borderId="19" xfId="0" applyNumberFormat="1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right" vertical="center" wrapText="1"/>
    </xf>
    <xf numFmtId="0" fontId="0" fillId="0" borderId="15" xfId="0" applyBorder="1" applyAlignment="1" applyProtection="1">
      <alignment horizontal="right" vertical="center" wrapText="1"/>
    </xf>
    <xf numFmtId="0" fontId="0" fillId="0" borderId="10" xfId="0" applyBorder="1" applyAlignment="1" applyProtection="1"/>
    <xf numFmtId="0" fontId="0" fillId="0" borderId="11" xfId="0" applyBorder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Protection="1"/>
    <xf numFmtId="0" fontId="0" fillId="0" borderId="1" xfId="0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revendeurs@snfb-chantelle.fr?subject=Commande%20Les%20B&#233;n&#233;dictines%20de%20Chantelle" TargetMode="External"/><Relationship Id="rId2" Type="http://schemas.openxmlformats.org/officeDocument/2006/relationships/hyperlink" Target="http://boutique.benedictines-chantelle.com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5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14654</xdr:colOff>
      <xdr:row>2</xdr:row>
      <xdr:rowOff>10160</xdr:rowOff>
    </xdr:from>
    <xdr:ext cx="8934475" cy="1569402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5" t="55492" r="4344" b="21094"/>
        <a:stretch/>
      </xdr:blipFill>
      <xdr:spPr>
        <a:xfrm>
          <a:off x="807134" y="375920"/>
          <a:ext cx="8934475" cy="1569402"/>
        </a:xfrm>
        <a:prstGeom prst="rect">
          <a:avLst/>
        </a:prstGeom>
      </xdr:spPr>
    </xdr:pic>
    <xdr:clientData/>
  </xdr:oneCellAnchor>
  <xdr:twoCellAnchor>
    <xdr:from>
      <xdr:col>1</xdr:col>
      <xdr:colOff>450994</xdr:colOff>
      <xdr:row>3</xdr:row>
      <xdr:rowOff>59536</xdr:rowOff>
    </xdr:from>
    <xdr:to>
      <xdr:col>3</xdr:col>
      <xdr:colOff>329557</xdr:colOff>
      <xdr:row>7</xdr:row>
      <xdr:rowOff>426224</xdr:rowOff>
    </xdr:to>
    <xdr:sp macro="" textlink="">
      <xdr:nvSpPr>
        <xdr:cNvPr id="3" name="Rectangle à coins arrondis 2"/>
        <xdr:cNvSpPr/>
      </xdr:nvSpPr>
      <xdr:spPr>
        <a:xfrm>
          <a:off x="1243474" y="608176"/>
          <a:ext cx="1463523" cy="854368"/>
        </a:xfrm>
        <a:prstGeom prst="roundRect">
          <a:avLst/>
        </a:prstGeom>
        <a:solidFill>
          <a:schemeClr val="bg1">
            <a:alpha val="75000"/>
          </a:schemeClr>
        </a:solidFill>
        <a:ln w="25400">
          <a:solidFill>
            <a:srgbClr val="CE0058"/>
          </a:solidFill>
        </a:ln>
        <a:effectLst/>
        <a:scene3d>
          <a:camera prst="orthographicFront"/>
          <a:lightRig rig="soft" dir="t">
            <a:rot lat="0" lon="0" rev="6000000"/>
          </a:lightRig>
        </a:scene3d>
        <a:sp3d extrusionH="38100" prstMaterial="softEdge">
          <a:bevelT w="127000"/>
          <a:bevelB w="1270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620360</xdr:colOff>
      <xdr:row>3</xdr:row>
      <xdr:rowOff>123198</xdr:rowOff>
    </xdr:from>
    <xdr:to>
      <xdr:col>3</xdr:col>
      <xdr:colOff>174045</xdr:colOff>
      <xdr:row>6</xdr:row>
      <xdr:rowOff>177894</xdr:rowOff>
    </xdr:to>
    <xdr:sp macro="" textlink="">
      <xdr:nvSpPr>
        <xdr:cNvPr id="4" name="ZoneTexte 3"/>
        <xdr:cNvSpPr txBox="1"/>
      </xdr:nvSpPr>
      <xdr:spPr>
        <a:xfrm>
          <a:off x="1412840" y="671838"/>
          <a:ext cx="1138645" cy="60333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 cap="none" spc="0">
              <a:ln w="0"/>
              <a:solidFill>
                <a:srgbClr val="CE0058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8 Charade" panose="02000400000000000000" pitchFamily="2" charset="0"/>
              <a:ea typeface="+mn-ea"/>
              <a:cs typeface="Times New Roman" panose="02020603050405020304" pitchFamily="18" charset="0"/>
            </a:rPr>
            <a:t>SNFB Chantelle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 Rue Anne de Beaujeu - 03140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Chantelle - FRANCE</a:t>
          </a:r>
          <a:endParaRPr lang="fr-FR" sz="1800">
            <a:effectLst/>
          </a:endParaRPr>
        </a:p>
      </xdr:txBody>
    </xdr:sp>
    <xdr:clientData/>
  </xdr:twoCellAnchor>
  <xdr:twoCellAnchor>
    <xdr:from>
      <xdr:col>2</xdr:col>
      <xdr:colOff>1908491</xdr:colOff>
      <xdr:row>7</xdr:row>
      <xdr:rowOff>167992</xdr:rowOff>
    </xdr:from>
    <xdr:to>
      <xdr:col>3</xdr:col>
      <xdr:colOff>189601</xdr:colOff>
      <xdr:row>7</xdr:row>
      <xdr:rowOff>403379</xdr:rowOff>
    </xdr:to>
    <xdr:sp macro="" textlink="">
      <xdr:nvSpPr>
        <xdr:cNvPr id="5" name="ZoneTexte 4">
          <a:hlinkClick xmlns:r="http://schemas.openxmlformats.org/officeDocument/2006/relationships" r:id="rId2" tooltip="La Boutique en Ligne"/>
        </xdr:cNvPr>
        <xdr:cNvSpPr txBox="1"/>
      </xdr:nvSpPr>
      <xdr:spPr>
        <a:xfrm>
          <a:off x="2380931" y="1448152"/>
          <a:ext cx="186110" cy="14407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www.benedictines-chantelle.com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2073683</xdr:colOff>
      <xdr:row>6</xdr:row>
      <xdr:rowOff>176339</xdr:rowOff>
    </xdr:from>
    <xdr:to>
      <xdr:col>3</xdr:col>
      <xdr:colOff>150727</xdr:colOff>
      <xdr:row>7</xdr:row>
      <xdr:rowOff>208991</xdr:rowOff>
    </xdr:to>
    <xdr:sp macro="" textlink="">
      <xdr:nvSpPr>
        <xdr:cNvPr id="6" name="ZoneTexte 5">
          <a:hlinkClick xmlns:r="http://schemas.openxmlformats.org/officeDocument/2006/relationships" r:id="rId3" tooltip="Nous envoyer un message"/>
        </xdr:cNvPr>
        <xdr:cNvSpPr txBox="1"/>
      </xdr:nvSpPr>
      <xdr:spPr>
        <a:xfrm>
          <a:off x="2378483" y="1273619"/>
          <a:ext cx="149684" cy="192672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revendeurs@snfb-chantelle.fr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629961</xdr:colOff>
      <xdr:row>6</xdr:row>
      <xdr:rowOff>175827</xdr:rowOff>
    </xdr:from>
    <xdr:to>
      <xdr:col>2</xdr:col>
      <xdr:colOff>1409129</xdr:colOff>
      <xdr:row>7</xdr:row>
      <xdr:rowOff>411238</xdr:rowOff>
    </xdr:to>
    <xdr:sp macro="" textlink="">
      <xdr:nvSpPr>
        <xdr:cNvPr id="7" name="ZoneTexte 6"/>
        <xdr:cNvSpPr txBox="1"/>
      </xdr:nvSpPr>
      <xdr:spPr>
        <a:xfrm>
          <a:off x="1422441" y="1273107"/>
          <a:ext cx="954428" cy="189691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Tél 04.70.56.15.80</a:t>
          </a:r>
        </a:p>
        <a:p>
          <a:r>
            <a:rPr lang="fr-FR" sz="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</a:t>
          </a:r>
          <a:endParaRPr lang="fr-FR" sz="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Fax 04.70.56.68.96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300"/>
        </a:p>
      </xdr:txBody>
    </xdr:sp>
    <xdr:clientData/>
  </xdr:twoCellAnchor>
  <xdr:oneCellAnchor>
    <xdr:from>
      <xdr:col>0</xdr:col>
      <xdr:colOff>789867</xdr:colOff>
      <xdr:row>105</xdr:row>
      <xdr:rowOff>102207</xdr:rowOff>
    </xdr:from>
    <xdr:ext cx="1343107" cy="893619"/>
    <xdr:pic>
      <xdr:nvPicPr>
        <xdr:cNvPr id="8" name="Image 7" descr="\\SRV-SNFB\Data\Travail\SERVEUR SNFB\Service Marketing\Design - Graphisme\Logo\ISO\Marque ISO 9001 2008 avec COFRAC coul retouche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9867" y="19304607"/>
          <a:ext cx="1343107" cy="89361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780586</xdr:colOff>
      <xdr:row>105</xdr:row>
      <xdr:rowOff>18584</xdr:rowOff>
    </xdr:from>
    <xdr:ext cx="918801" cy="1053638"/>
    <xdr:pic>
      <xdr:nvPicPr>
        <xdr:cNvPr id="9" name="Image 8" descr="\\SRV-SNFB\Data\Travail\SERVEUR SNFB\Service Marketing\Design - Graphisme\Logo\Achives - Logos\logo mona N-B ok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7946" y="19220984"/>
          <a:ext cx="918801" cy="105363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2019</xdr:colOff>
      <xdr:row>2</xdr:row>
      <xdr:rowOff>2865</xdr:rowOff>
    </xdr:from>
    <xdr:ext cx="1609000" cy="1576519"/>
    <xdr:pic>
      <xdr:nvPicPr>
        <xdr:cNvPr id="10" name="Image 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46"/>
        <a:stretch/>
      </xdr:blipFill>
      <xdr:spPr>
        <a:xfrm>
          <a:off x="5549379" y="368625"/>
          <a:ext cx="1609000" cy="157651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ail/SERVEUR%20SNFB/Service%20Marketing/Tarifs%20-%20Bons%20De%20Commande%20-%20Codes%20Barres/Tarifs/PACKS%20IMPLANTATION%2020170325%20MF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se"/>
      <sheetName val="BASE Anciens Noms"/>
      <sheetName val="BASE"/>
      <sheetName val="BDC print"/>
      <sheetName val="BDC pdf"/>
      <sheetName val="BDC Les Bénédictines"/>
      <sheetName val="Bon de Commande"/>
      <sheetName val="Complet"/>
      <sheetName val="Big"/>
      <sheetName val="Type"/>
      <sheetName val="Découverte"/>
      <sheetName val="COIFFEURS"/>
      <sheetName val="PRESENTOIR CIP"/>
    </sheetNames>
    <sheetDataSet>
      <sheetData sheetId="0"/>
      <sheetData sheetId="1"/>
      <sheetData sheetId="2">
        <row r="1">
          <cell r="A1" t="str">
            <v>BON DE COMMANDE REVENDEURS - Valable jusqu'au 15/03/2018</v>
          </cell>
        </row>
        <row r="2">
          <cell r="B2" t="str">
            <v>DESIGNATION</v>
          </cell>
          <cell r="Q2" t="str">
            <v>Volume</v>
          </cell>
          <cell r="R2" t="str">
            <v>Code article</v>
          </cell>
          <cell r="T2" t="str">
            <v>Prix Achat        HT</v>
          </cell>
          <cell r="U2" t="str">
            <v>Prix Public Conseillé TTC</v>
          </cell>
        </row>
        <row r="3">
          <cell r="A3" t="str">
            <v>SOINS</v>
          </cell>
          <cell r="B3" t="str">
            <v>Lait de Chantelle Hydratant et Démaquillant</v>
          </cell>
          <cell r="Q3" t="str">
            <v>Fl 100 ml</v>
          </cell>
          <cell r="R3" t="str">
            <v>ECH10</v>
          </cell>
          <cell r="S3">
            <v>6</v>
          </cell>
          <cell r="T3">
            <v>3.8</v>
          </cell>
          <cell r="U3">
            <v>6.8999999999999995</v>
          </cell>
        </row>
        <row r="4">
          <cell r="Q4" t="str">
            <v>Fl 400 ml</v>
          </cell>
          <cell r="R4" t="str">
            <v>ECH4</v>
          </cell>
          <cell r="S4">
            <v>3</v>
          </cell>
          <cell r="T4">
            <v>10.6</v>
          </cell>
          <cell r="U4">
            <v>19.200000000000003</v>
          </cell>
        </row>
        <row r="5">
          <cell r="B5" t="str">
            <v>Lotion Tonique à la Rose de Damas</v>
          </cell>
          <cell r="Q5" t="str">
            <v>Fl 100 ml</v>
          </cell>
          <cell r="R5" t="str">
            <v>CLROSE10</v>
          </cell>
          <cell r="S5">
            <v>6</v>
          </cell>
          <cell r="T5">
            <v>3.8</v>
          </cell>
          <cell r="U5">
            <v>6.8999999999999995</v>
          </cell>
        </row>
        <row r="6">
          <cell r="Q6" t="str">
            <v>Fl 400 ml</v>
          </cell>
          <cell r="R6" t="str">
            <v>CLROSE4</v>
          </cell>
          <cell r="S6">
            <v>3</v>
          </cell>
          <cell r="T6">
            <v>10.4</v>
          </cell>
          <cell r="U6">
            <v>18.8</v>
          </cell>
        </row>
        <row r="7">
          <cell r="B7" t="str">
            <v>Hydra +   Crème de jour senteur rose</v>
          </cell>
          <cell r="Q7" t="str">
            <v>Tube 75 ml</v>
          </cell>
          <cell r="R7" t="str">
            <v>TV1</v>
          </cell>
          <cell r="S7">
            <v>3</v>
          </cell>
          <cell r="T7">
            <v>8.9499999999999993</v>
          </cell>
          <cell r="U7">
            <v>16.3</v>
          </cell>
        </row>
        <row r="8">
          <cell r="Q8" t="str">
            <v>Pot 100 ml</v>
          </cell>
          <cell r="R8" t="str">
            <v>CRV</v>
          </cell>
          <cell r="S8">
            <v>3</v>
          </cell>
          <cell r="T8">
            <v>11.95</v>
          </cell>
          <cell r="U8">
            <v>21.6</v>
          </cell>
        </row>
        <row r="9">
          <cell r="B9" t="str">
            <v>Hydra +   Crème nuit senteur églantine</v>
          </cell>
          <cell r="Q9" t="str">
            <v>Pot 50 ml</v>
          </cell>
          <cell r="R9" t="str">
            <v>CRN</v>
          </cell>
          <cell r="S9">
            <v>3</v>
          </cell>
          <cell r="T9">
            <v>12</v>
          </cell>
          <cell r="U9">
            <v>21.8</v>
          </cell>
        </row>
        <row r="10">
          <cell r="B10" t="str">
            <v>Hydra +   Huile sèche senteur fleur de tiaré</v>
          </cell>
          <cell r="Q10" t="str">
            <v>Fl 100 ml</v>
          </cell>
          <cell r="R10" t="str">
            <v>HS10</v>
          </cell>
          <cell r="S10">
            <v>3</v>
          </cell>
          <cell r="T10">
            <v>8.75</v>
          </cell>
          <cell r="U10">
            <v>15.9</v>
          </cell>
        </row>
        <row r="11">
          <cell r="B11" t="str">
            <v>Lotion opaline pour friction dynamisante</v>
          </cell>
          <cell r="Q11" t="str">
            <v>Fl 100 ml</v>
          </cell>
          <cell r="R11" t="str">
            <v>CLOPA1</v>
          </cell>
          <cell r="S11">
            <v>3</v>
          </cell>
          <cell r="T11">
            <v>6.05</v>
          </cell>
          <cell r="U11">
            <v>10.9</v>
          </cell>
        </row>
        <row r="12">
          <cell r="Q12" t="str">
            <v>Fl 500 ml</v>
          </cell>
          <cell r="R12" t="str">
            <v>CLOPA3</v>
          </cell>
          <cell r="S12">
            <v>3</v>
          </cell>
          <cell r="T12">
            <v>11.8</v>
          </cell>
          <cell r="U12">
            <v>21.400000000000002</v>
          </cell>
        </row>
        <row r="13">
          <cell r="B13" t="str">
            <v>Hydra +   Crème quotidienne mains senteur frais</v>
          </cell>
          <cell r="Q13" t="str">
            <v>Tube 75 ml</v>
          </cell>
          <cell r="R13" t="str">
            <v>TM1</v>
          </cell>
          <cell r="S13">
            <v>3</v>
          </cell>
          <cell r="T13">
            <v>7.5</v>
          </cell>
          <cell r="U13">
            <v>13.7</v>
          </cell>
        </row>
        <row r="14">
          <cell r="B14" t="str">
            <v>Hydra +   Crème délicate mains senteur fruits rouges</v>
          </cell>
          <cell r="Q14" t="str">
            <v>Tube 75 ml</v>
          </cell>
          <cell r="R14" t="str">
            <v>TM2</v>
          </cell>
          <cell r="S14">
            <v>3</v>
          </cell>
          <cell r="T14">
            <v>7.9</v>
          </cell>
          <cell r="U14">
            <v>14.5</v>
          </cell>
        </row>
        <row r="15">
          <cell r="B15" t="str">
            <v>Hydra +   Crème confort pieds senteur thym</v>
          </cell>
          <cell r="Q15" t="str">
            <v>Tube 75 ml</v>
          </cell>
          <cell r="R15" t="str">
            <v>TP1</v>
          </cell>
          <cell r="S15">
            <v>3</v>
          </cell>
          <cell r="T15">
            <v>6.95</v>
          </cell>
          <cell r="U15">
            <v>12.7</v>
          </cell>
        </row>
        <row r="16">
          <cell r="B16" t="str">
            <v>Hydra +   Crème réconfort pieds senteur agrumes</v>
          </cell>
          <cell r="Q16" t="str">
            <v>Tube 75 ml</v>
          </cell>
          <cell r="R16" t="str">
            <v>TP2</v>
          </cell>
          <cell r="S16">
            <v>3</v>
          </cell>
          <cell r="T16">
            <v>6.95</v>
          </cell>
          <cell r="U16">
            <v>12.7</v>
          </cell>
        </row>
        <row r="17">
          <cell r="A17" t="str">
            <v>MEN</v>
          </cell>
          <cell r="B17" t="str">
            <v>Baume après rasage</v>
          </cell>
          <cell r="Q17" t="str">
            <v>Tube 75 ml</v>
          </cell>
          <cell r="R17" t="str">
            <v>TBH1</v>
          </cell>
          <cell r="S17">
            <v>3</v>
          </cell>
          <cell r="T17">
            <v>8.0500000000000007</v>
          </cell>
          <cell r="U17">
            <v>14.6</v>
          </cell>
        </row>
        <row r="18">
          <cell r="B18" t="str">
            <v>Lotion après-rasage peaux normales</v>
          </cell>
          <cell r="Q18" t="str">
            <v>Vapo 100 ml</v>
          </cell>
          <cell r="R18" t="str">
            <v>LPN1A</v>
          </cell>
          <cell r="S18">
            <v>5</v>
          </cell>
          <cell r="T18">
            <v>10.4</v>
          </cell>
          <cell r="U18">
            <v>18.8</v>
          </cell>
        </row>
        <row r="19">
          <cell r="B19" t="str">
            <v>Lotion après-rasage peaux sensibles</v>
          </cell>
          <cell r="Q19" t="str">
            <v>Vapo 100 ml</v>
          </cell>
          <cell r="R19" t="str">
            <v>LPS1A</v>
          </cell>
          <cell r="S19">
            <v>5</v>
          </cell>
          <cell r="T19">
            <v>10.5</v>
          </cell>
          <cell r="U19">
            <v>18.899999999999999</v>
          </cell>
        </row>
        <row r="20">
          <cell r="A20" t="str">
            <v>CORPS &amp; CHEVEUX</v>
          </cell>
          <cell r="B20" t="str">
            <v>Gel moussant pour les mains</v>
          </cell>
          <cell r="Q20" t="str">
            <v>Fl pompe 500 ml</v>
          </cell>
          <cell r="R20" t="str">
            <v>PSL5</v>
          </cell>
          <cell r="S20">
            <v>3</v>
          </cell>
          <cell r="T20">
            <v>8.6999999999999993</v>
          </cell>
          <cell r="U20">
            <v>14.299999999999999</v>
          </cell>
        </row>
        <row r="21">
          <cell r="Q21" t="str">
            <v>Recharge 500 ml</v>
          </cell>
          <cell r="R21" t="str">
            <v>RSL</v>
          </cell>
          <cell r="S21">
            <v>3</v>
          </cell>
          <cell r="T21">
            <v>8.1</v>
          </cell>
          <cell r="U21">
            <v>13.7</v>
          </cell>
        </row>
        <row r="22">
          <cell r="B22" t="str">
            <v>Gel douche senteur tilleul - Douceur</v>
          </cell>
          <cell r="Q22" t="str">
            <v>Fl 100 ml</v>
          </cell>
          <cell r="R22" t="str">
            <v>GT10</v>
          </cell>
          <cell r="S22">
            <v>6</v>
          </cell>
          <cell r="T22">
            <v>1.95</v>
          </cell>
          <cell r="U22">
            <v>3.3000000000000003</v>
          </cell>
        </row>
        <row r="23">
          <cell r="Q23" t="str">
            <v>Fl 400 ml</v>
          </cell>
          <cell r="R23" t="str">
            <v>GT4</v>
          </cell>
          <cell r="S23">
            <v>3</v>
          </cell>
          <cell r="T23">
            <v>5</v>
          </cell>
          <cell r="U23">
            <v>8.5</v>
          </cell>
        </row>
        <row r="24">
          <cell r="B24" t="str">
            <v>Gel douche senteur chèvrefeuille - Elégance</v>
          </cell>
          <cell r="Q24" t="str">
            <v>Fl 100 ml</v>
          </cell>
          <cell r="R24" t="str">
            <v>GC10</v>
          </cell>
          <cell r="S24">
            <v>6</v>
          </cell>
          <cell r="T24">
            <v>1.9</v>
          </cell>
          <cell r="U24">
            <v>3.1</v>
          </cell>
        </row>
        <row r="25">
          <cell r="Q25" t="str">
            <v>Fl 400 ml</v>
          </cell>
          <cell r="R25" t="str">
            <v>GC4</v>
          </cell>
          <cell r="S25">
            <v>3</v>
          </cell>
          <cell r="T25">
            <v>4.95</v>
          </cell>
          <cell r="U25">
            <v>8.4</v>
          </cell>
        </row>
        <row r="26">
          <cell r="B26" t="str">
            <v>Gel douche senteur mûre - Bien-être</v>
          </cell>
          <cell r="Q26" t="str">
            <v>Fl 100 ml</v>
          </cell>
          <cell r="R26" t="str">
            <v>GM10</v>
          </cell>
          <cell r="S26">
            <v>6</v>
          </cell>
          <cell r="T26">
            <v>1.85</v>
          </cell>
          <cell r="U26">
            <v>3.2</v>
          </cell>
        </row>
        <row r="27">
          <cell r="Q27" t="str">
            <v>Fl 400 ml</v>
          </cell>
          <cell r="R27" t="str">
            <v>GM4</v>
          </cell>
          <cell r="S27">
            <v>3</v>
          </cell>
          <cell r="T27">
            <v>4.9000000000000004</v>
          </cell>
          <cell r="U27">
            <v>8.4</v>
          </cell>
        </row>
        <row r="28">
          <cell r="B28" t="str">
            <v>Shampooing douche senteur vétiver - Fraîcheur</v>
          </cell>
          <cell r="Q28" t="str">
            <v>Fl 100 ml</v>
          </cell>
          <cell r="R28" t="str">
            <v>SDV10</v>
          </cell>
          <cell r="S28">
            <v>6</v>
          </cell>
          <cell r="T28">
            <v>2.85</v>
          </cell>
          <cell r="U28">
            <v>4.8</v>
          </cell>
        </row>
        <row r="29">
          <cell r="Q29" t="str">
            <v>Fl 400 ml</v>
          </cell>
          <cell r="R29" t="str">
            <v>SDV4</v>
          </cell>
          <cell r="S29">
            <v>3</v>
          </cell>
          <cell r="T29">
            <v>7.6</v>
          </cell>
          <cell r="U29">
            <v>12.9</v>
          </cell>
        </row>
        <row r="30">
          <cell r="B30" t="str">
            <v>Shampooing doux démêlant - Brillance</v>
          </cell>
          <cell r="Q30" t="str">
            <v>Fl 100 ml</v>
          </cell>
          <cell r="R30" t="str">
            <v>SHA10</v>
          </cell>
          <cell r="S30">
            <v>6</v>
          </cell>
          <cell r="T30">
            <v>2.35</v>
          </cell>
          <cell r="U30">
            <v>4</v>
          </cell>
        </row>
        <row r="31">
          <cell r="Q31" t="str">
            <v>Fl 400 ml</v>
          </cell>
          <cell r="R31" t="str">
            <v>SH4</v>
          </cell>
          <cell r="S31">
            <v>3</v>
          </cell>
          <cell r="T31">
            <v>6.6470588235294104</v>
          </cell>
          <cell r="U31">
            <v>11.299999999999999</v>
          </cell>
        </row>
        <row r="32">
          <cell r="B32" t="str">
            <v>Shampooing très doux familial - Détente</v>
          </cell>
          <cell r="Q32" t="str">
            <v>Fl 100 ml</v>
          </cell>
          <cell r="R32" t="str">
            <v>SH10</v>
          </cell>
          <cell r="S32">
            <v>6</v>
          </cell>
          <cell r="T32">
            <v>2.15</v>
          </cell>
          <cell r="U32">
            <v>3.6</v>
          </cell>
        </row>
        <row r="33">
          <cell r="Q33" t="str">
            <v>Fl 400 ml</v>
          </cell>
          <cell r="R33" t="str">
            <v>SH14</v>
          </cell>
          <cell r="S33">
            <v>3</v>
          </cell>
          <cell r="T33">
            <v>5.25</v>
          </cell>
          <cell r="U33">
            <v>8.9</v>
          </cell>
        </row>
        <row r="34">
          <cell r="B34" t="str">
            <v>Shampooing cheveux gras - Régulateur</v>
          </cell>
          <cell r="Q34" t="str">
            <v>Fl 100 ml</v>
          </cell>
          <cell r="R34" t="str">
            <v>SHG10</v>
          </cell>
          <cell r="S34">
            <v>6</v>
          </cell>
          <cell r="T34">
            <v>2.95</v>
          </cell>
          <cell r="U34">
            <v>5</v>
          </cell>
        </row>
        <row r="35">
          <cell r="Q35" t="str">
            <v>Fl 400 ml</v>
          </cell>
          <cell r="R35" t="str">
            <v>SHG4</v>
          </cell>
          <cell r="S35">
            <v>3</v>
          </cell>
          <cell r="T35">
            <v>7.75</v>
          </cell>
          <cell r="U35">
            <v>13.2</v>
          </cell>
        </row>
        <row r="36">
          <cell r="B36" t="str">
            <v>Shampooing antipelliculaire - Complexe actif naturel de 9 plantes</v>
          </cell>
          <cell r="Q36" t="str">
            <v>Fl 100 ml</v>
          </cell>
          <cell r="R36" t="str">
            <v>SHAP10</v>
          </cell>
          <cell r="S36">
            <v>6</v>
          </cell>
          <cell r="T36">
            <v>3.7</v>
          </cell>
          <cell r="U36">
            <v>6.6999999999999993</v>
          </cell>
        </row>
        <row r="37">
          <cell r="Q37" t="str">
            <v>Fl 400 ml</v>
          </cell>
          <cell r="R37" t="str">
            <v>SHAP4</v>
          </cell>
          <cell r="S37">
            <v>3</v>
          </cell>
          <cell r="T37">
            <v>10.199999999999999</v>
          </cell>
          <cell r="U37">
            <v>18.5</v>
          </cell>
        </row>
        <row r="38">
          <cell r="B38" t="str">
            <v>Shampooing à l'aloe vera - Rééquilibrant</v>
          </cell>
          <cell r="Q38" t="str">
            <v>Fl 100 ml</v>
          </cell>
          <cell r="R38" t="str">
            <v>SHO10</v>
          </cell>
          <cell r="S38">
            <v>6</v>
          </cell>
          <cell r="T38">
            <v>2.9</v>
          </cell>
          <cell r="U38">
            <v>4.8999999999999995</v>
          </cell>
        </row>
        <row r="39">
          <cell r="Q39" t="str">
            <v>Fl 400 ml</v>
          </cell>
          <cell r="R39" t="str">
            <v>SHO4</v>
          </cell>
          <cell r="S39">
            <v>3</v>
          </cell>
          <cell r="T39">
            <v>7.75</v>
          </cell>
          <cell r="U39">
            <v>13.2</v>
          </cell>
        </row>
        <row r="40">
          <cell r="B40" t="str">
            <v>Bain moussant pin et marron d'Inde - Sérénité</v>
          </cell>
          <cell r="Q40" t="str">
            <v>Fl 100 ml</v>
          </cell>
          <cell r="R40" t="str">
            <v>BAIP10</v>
          </cell>
          <cell r="S40">
            <v>6</v>
          </cell>
          <cell r="T40">
            <v>2.4500000000000002</v>
          </cell>
          <cell r="U40">
            <v>4.1999999999999993</v>
          </cell>
        </row>
        <row r="41">
          <cell r="Q41" t="str">
            <v>Fl 400 ml</v>
          </cell>
          <cell r="R41" t="str">
            <v>BAIP4</v>
          </cell>
          <cell r="S41">
            <v>3</v>
          </cell>
          <cell r="T41">
            <v>7.2</v>
          </cell>
          <cell r="U41">
            <v>11.799999999999999</v>
          </cell>
        </row>
        <row r="42">
          <cell r="B42" t="str">
            <v>Bain moussant lavande et camomille - Plaisir</v>
          </cell>
          <cell r="Q42" t="str">
            <v>Fl 100 ml</v>
          </cell>
          <cell r="R42" t="str">
            <v>BAIL10</v>
          </cell>
          <cell r="S42">
            <v>6</v>
          </cell>
          <cell r="T42">
            <v>3</v>
          </cell>
          <cell r="U42">
            <v>5.0999999999999996</v>
          </cell>
        </row>
        <row r="43">
          <cell r="Q43" t="str">
            <v>Fl 400 ml</v>
          </cell>
          <cell r="R43" t="str">
            <v>BAIL4</v>
          </cell>
          <cell r="S43">
            <v>3</v>
          </cell>
          <cell r="T43">
            <v>8.6</v>
          </cell>
          <cell r="U43">
            <v>14.4</v>
          </cell>
        </row>
        <row r="44">
          <cell r="B44" t="str">
            <v>Savon de bain senteur fleur d'oranger - Enrichi en Argan</v>
          </cell>
          <cell r="Q44" t="str">
            <v>250 g</v>
          </cell>
          <cell r="R44" t="str">
            <v>SFO2.</v>
          </cell>
          <cell r="S44">
            <v>6</v>
          </cell>
          <cell r="T44">
            <v>4.7</v>
          </cell>
          <cell r="U44">
            <v>8.5</v>
          </cell>
        </row>
        <row r="45">
          <cell r="B45" t="str">
            <v>Savon exfoliant senteur fleur d'oranger - Poudre d'argan</v>
          </cell>
          <cell r="Q45" t="str">
            <v>150 g</v>
          </cell>
          <cell r="R45" t="str">
            <v>SFO2EX</v>
          </cell>
          <cell r="S45">
            <v>6</v>
          </cell>
          <cell r="T45">
            <v>4.75</v>
          </cell>
          <cell r="U45">
            <v>8.5</v>
          </cell>
        </row>
        <row r="46">
          <cell r="B46" t="str">
            <v>Savon senteur senteur cologne - Enrichi en karité</v>
          </cell>
          <cell r="Q46" t="str">
            <v>150 g</v>
          </cell>
          <cell r="R46" t="str">
            <v>SA1</v>
          </cell>
          <cell r="S46">
            <v>6</v>
          </cell>
          <cell r="T46">
            <v>3.4</v>
          </cell>
          <cell r="U46">
            <v>6</v>
          </cell>
        </row>
        <row r="47">
          <cell r="B47" t="str">
            <v>Savon au miel - Enrichi en extrait de coton</v>
          </cell>
          <cell r="Q47" t="str">
            <v>150 g</v>
          </cell>
          <cell r="R47" t="str">
            <v>SM</v>
          </cell>
          <cell r="S47">
            <v>6</v>
          </cell>
          <cell r="T47">
            <v>3.9</v>
          </cell>
          <cell r="U47">
            <v>7.1</v>
          </cell>
        </row>
        <row r="48">
          <cell r="B48" t="str">
            <v>Savon senteur tilleul - Enrichi en karité</v>
          </cell>
          <cell r="Q48" t="str">
            <v>150 g</v>
          </cell>
          <cell r="R48" t="str">
            <v>SCT</v>
          </cell>
          <cell r="S48">
            <v>6</v>
          </cell>
          <cell r="T48">
            <v>3.65</v>
          </cell>
          <cell r="U48">
            <v>6.6</v>
          </cell>
        </row>
        <row r="49">
          <cell r="B49" t="str">
            <v>Savon senteur thé vert - Enrichi en extrait de calendula</v>
          </cell>
          <cell r="Q49" t="str">
            <v>150 g</v>
          </cell>
          <cell r="R49" t="str">
            <v>STHE</v>
          </cell>
          <cell r="S49">
            <v>6</v>
          </cell>
          <cell r="T49">
            <v>3.5</v>
          </cell>
          <cell r="U49">
            <v>6.1999999999999993</v>
          </cell>
        </row>
        <row r="50">
          <cell r="B50" t="str">
            <v>Savon senteur vétiver - Enrichi en amande douce</v>
          </cell>
          <cell r="Q50" t="str">
            <v>150 g</v>
          </cell>
          <cell r="R50" t="str">
            <v>SVETY</v>
          </cell>
          <cell r="S50">
            <v>6</v>
          </cell>
          <cell r="T50">
            <v>3.45</v>
          </cell>
          <cell r="U50">
            <v>6.1</v>
          </cell>
        </row>
        <row r="51">
          <cell r="B51" t="str">
            <v>Savon galet à l'aloe vera - Enrichi en amande douce</v>
          </cell>
          <cell r="Q51" t="str">
            <v>150 g</v>
          </cell>
          <cell r="R51" t="str">
            <v>SALOE</v>
          </cell>
          <cell r="S51">
            <v>6</v>
          </cell>
          <cell r="T51">
            <v>3.85</v>
          </cell>
          <cell r="U51">
            <v>6.9</v>
          </cell>
        </row>
        <row r="52">
          <cell r="B52" t="str">
            <v>Coffret 4 savonnettes 100 g (senteurs : SL, SE, SCH, SC)</v>
          </cell>
          <cell r="Q52" t="str">
            <v>4 x 100 g</v>
          </cell>
          <cell r="R52" t="str">
            <v>1SAB4</v>
          </cell>
          <cell r="S52">
            <v>3</v>
          </cell>
          <cell r="T52">
            <v>8.15</v>
          </cell>
          <cell r="U52">
            <v>14.7</v>
          </cell>
        </row>
        <row r="53">
          <cell r="B53" t="str">
            <v>Coffret 4 savonnettes 100 g (senteurs : SVA, SVE, SCO et SMV)</v>
          </cell>
          <cell r="Q53" t="str">
            <v>4 x 100 g</v>
          </cell>
          <cell r="R53" t="str">
            <v>1SAB4N</v>
          </cell>
          <cell r="S53">
            <v>3</v>
          </cell>
          <cell r="T53">
            <v>8.1999999999999993</v>
          </cell>
          <cell r="U53">
            <v>14.799999999999999</v>
          </cell>
        </row>
        <row r="54">
          <cell r="B54" t="str">
            <v>Coffret 3 savonnettes 100 g senteur Cologne</v>
          </cell>
          <cell r="Q54" t="str">
            <v>3 x 100 g</v>
          </cell>
          <cell r="R54" t="str">
            <v>SAB</v>
          </cell>
          <cell r="S54">
            <v>3</v>
          </cell>
          <cell r="T54">
            <v>6.2</v>
          </cell>
          <cell r="U54">
            <v>11.2</v>
          </cell>
        </row>
        <row r="55">
          <cell r="B55" t="str">
            <v>Savonnette senteur lavande - Enrichi en arnica</v>
          </cell>
          <cell r="Q55" t="str">
            <v>100 g</v>
          </cell>
          <cell r="R55" t="str">
            <v>SL</v>
          </cell>
          <cell r="S55">
            <v>6</v>
          </cell>
          <cell r="T55">
            <v>2.4</v>
          </cell>
          <cell r="U55">
            <v>4.3</v>
          </cell>
        </row>
        <row r="56">
          <cell r="B56" t="str">
            <v>Savonnette senteur églantine - Enrichi en amande douce</v>
          </cell>
          <cell r="Q56" t="str">
            <v>100 g</v>
          </cell>
          <cell r="R56" t="str">
            <v>SE</v>
          </cell>
          <cell r="S56">
            <v>6</v>
          </cell>
          <cell r="T56">
            <v>2.4</v>
          </cell>
          <cell r="U56">
            <v>4.3</v>
          </cell>
        </row>
        <row r="57">
          <cell r="B57" t="str">
            <v>Savonnette senteur chèvrefeuille - Enrichi en germe de blé</v>
          </cell>
          <cell r="Q57" t="str">
            <v>100 g</v>
          </cell>
          <cell r="R57" t="str">
            <v>SCH</v>
          </cell>
          <cell r="S57">
            <v>6</v>
          </cell>
          <cell r="T57">
            <v>2.4</v>
          </cell>
          <cell r="U57">
            <v>4.3</v>
          </cell>
        </row>
        <row r="58">
          <cell r="B58" t="str">
            <v>Savonnette senteur cologne - Enrichi en karité</v>
          </cell>
          <cell r="Q58" t="str">
            <v>100 g</v>
          </cell>
          <cell r="R58" t="str">
            <v>SC</v>
          </cell>
          <cell r="S58">
            <v>6</v>
          </cell>
          <cell r="T58">
            <v>2.4</v>
          </cell>
          <cell r="U58">
            <v>4.3</v>
          </cell>
        </row>
        <row r="59">
          <cell r="B59" t="str">
            <v>Savonnette senteur vanille - Enrichi en noisette</v>
          </cell>
          <cell r="Q59" t="str">
            <v>100 g</v>
          </cell>
          <cell r="R59" t="str">
            <v>SVA</v>
          </cell>
          <cell r="S59">
            <v>6</v>
          </cell>
          <cell r="T59">
            <v>2.4</v>
          </cell>
          <cell r="U59">
            <v>4.3</v>
          </cell>
        </row>
        <row r="60">
          <cell r="B60" t="str">
            <v>Savonnette senteur verveine - Enrichi en avocat</v>
          </cell>
          <cell r="Q60" t="str">
            <v>100 g</v>
          </cell>
          <cell r="R60" t="str">
            <v>SVE</v>
          </cell>
          <cell r="S60">
            <v>6</v>
          </cell>
          <cell r="T60">
            <v>2.4</v>
          </cell>
          <cell r="U60">
            <v>4.3</v>
          </cell>
        </row>
        <row r="61">
          <cell r="B61" t="str">
            <v>Savonnette senteur cannelle-orange - Enrichi en karité</v>
          </cell>
          <cell r="Q61" t="str">
            <v>100 g</v>
          </cell>
          <cell r="R61" t="str">
            <v>SCO</v>
          </cell>
          <cell r="S61">
            <v>6</v>
          </cell>
          <cell r="T61">
            <v>2.4</v>
          </cell>
          <cell r="U61">
            <v>4.3</v>
          </cell>
        </row>
        <row r="62">
          <cell r="B62" t="str">
            <v>Savonnette senteur mûre-violette - Enrichi en onagre</v>
          </cell>
          <cell r="Q62" t="str">
            <v>100 g</v>
          </cell>
          <cell r="R62" t="str">
            <v>SMV</v>
          </cell>
          <cell r="S62">
            <v>6</v>
          </cell>
          <cell r="T62">
            <v>2.4</v>
          </cell>
          <cell r="U62">
            <v>4.3</v>
          </cell>
        </row>
        <row r="63">
          <cell r="Q63" t="str">
            <v>20 g</v>
          </cell>
          <cell r="R63" t="str">
            <v>SV1L20</v>
          </cell>
          <cell r="S63">
            <v>6</v>
          </cell>
          <cell r="T63">
            <v>1</v>
          </cell>
          <cell r="U63">
            <v>1.8</v>
          </cell>
        </row>
        <row r="64">
          <cell r="B64" t="str">
            <v>églantine</v>
          </cell>
          <cell r="Q64" t="str">
            <v>20 g</v>
          </cell>
          <cell r="R64" t="str">
            <v>SV1E20</v>
          </cell>
          <cell r="S64">
            <v>6</v>
          </cell>
          <cell r="T64">
            <v>1</v>
          </cell>
          <cell r="U64">
            <v>1.8</v>
          </cell>
        </row>
        <row r="65">
          <cell r="B65" t="str">
            <v>chèvrefeuille</v>
          </cell>
          <cell r="Q65" t="str">
            <v>20 g</v>
          </cell>
          <cell r="R65" t="str">
            <v>SV1CH20</v>
          </cell>
          <cell r="S65">
            <v>6</v>
          </cell>
          <cell r="T65">
            <v>1</v>
          </cell>
          <cell r="U65">
            <v>1.8</v>
          </cell>
        </row>
        <row r="66">
          <cell r="B66" t="str">
            <v>Cologne</v>
          </cell>
          <cell r="Q66" t="str">
            <v>20 g</v>
          </cell>
          <cell r="R66" t="str">
            <v>SV1C20</v>
          </cell>
          <cell r="S66">
            <v>6</v>
          </cell>
          <cell r="T66">
            <v>1</v>
          </cell>
          <cell r="U66">
            <v>1.8</v>
          </cell>
        </row>
        <row r="67">
          <cell r="B67" t="str">
            <v>vanille</v>
          </cell>
          <cell r="Q67" t="str">
            <v>20 g</v>
          </cell>
          <cell r="R67" t="str">
            <v>SV1VA20</v>
          </cell>
          <cell r="S67">
            <v>6</v>
          </cell>
          <cell r="T67">
            <v>1</v>
          </cell>
          <cell r="U67">
            <v>1.8</v>
          </cell>
        </row>
        <row r="68">
          <cell r="B68" t="str">
            <v>verveine</v>
          </cell>
          <cell r="Q68" t="str">
            <v>20 g</v>
          </cell>
          <cell r="R68" t="str">
            <v>SV1VE20</v>
          </cell>
          <cell r="S68">
            <v>6</v>
          </cell>
          <cell r="T68">
            <v>1</v>
          </cell>
          <cell r="U68">
            <v>1.8</v>
          </cell>
        </row>
        <row r="69">
          <cell r="B69" t="str">
            <v>cannelle-orange</v>
          </cell>
          <cell r="Q69" t="str">
            <v>20 g</v>
          </cell>
          <cell r="R69" t="str">
            <v>SV1CO20</v>
          </cell>
          <cell r="S69">
            <v>6</v>
          </cell>
          <cell r="T69">
            <v>1</v>
          </cell>
          <cell r="U69">
            <v>1.8</v>
          </cell>
        </row>
        <row r="70">
          <cell r="B70" t="str">
            <v>mûre-violette</v>
          </cell>
          <cell r="Q70" t="str">
            <v>20 g</v>
          </cell>
          <cell r="R70" t="str">
            <v>SV1MV20</v>
          </cell>
          <cell r="S70">
            <v>6</v>
          </cell>
          <cell r="T70">
            <v>1</v>
          </cell>
          <cell r="U70">
            <v>1.8</v>
          </cell>
        </row>
        <row r="71">
          <cell r="A71" t="str">
            <v>SENTEURS</v>
          </cell>
          <cell r="B71" t="str">
            <v>Eau de Cologne fraîche 70% vol.</v>
          </cell>
          <cell r="Q71" t="str">
            <v>Fl 100 ml</v>
          </cell>
          <cell r="R71" t="str">
            <v>C701</v>
          </cell>
          <cell r="S71">
            <v>5</v>
          </cell>
          <cell r="T71">
            <v>5.3</v>
          </cell>
          <cell r="U71">
            <v>10</v>
          </cell>
        </row>
        <row r="72">
          <cell r="Q72" t="str">
            <v>Fl 500 ml</v>
          </cell>
          <cell r="R72" t="str">
            <v>C703</v>
          </cell>
          <cell r="S72">
            <v>3</v>
          </cell>
          <cell r="T72">
            <v>11.2</v>
          </cell>
          <cell r="U72">
            <v>20.6</v>
          </cell>
        </row>
        <row r="73">
          <cell r="B73" t="str">
            <v>Eau de Cologne classique 80% vol.</v>
          </cell>
          <cell r="Q73" t="str">
            <v>Fl 100 ml</v>
          </cell>
          <cell r="R73" t="str">
            <v>C801</v>
          </cell>
          <cell r="S73">
            <v>5</v>
          </cell>
          <cell r="T73">
            <v>5.7</v>
          </cell>
          <cell r="U73">
            <v>10.7</v>
          </cell>
        </row>
        <row r="74">
          <cell r="Q74" t="str">
            <v>Fl 500 ml</v>
          </cell>
          <cell r="R74" t="str">
            <v>C803</v>
          </cell>
          <cell r="S74">
            <v>3</v>
          </cell>
          <cell r="T74">
            <v>12.05</v>
          </cell>
          <cell r="U74">
            <v>22.200000000000003</v>
          </cell>
        </row>
        <row r="75">
          <cell r="B75" t="str">
            <v>Eau de Cologne apaisante 90% vol.</v>
          </cell>
          <cell r="Q75" t="str">
            <v>Fl 100 ml</v>
          </cell>
          <cell r="R75" t="str">
            <v>C901</v>
          </cell>
          <cell r="S75">
            <v>5</v>
          </cell>
          <cell r="T75">
            <v>6.4</v>
          </cell>
          <cell r="U75">
            <v>11.9</v>
          </cell>
        </row>
        <row r="76">
          <cell r="Q76" t="str">
            <v>Fl 500 ml</v>
          </cell>
          <cell r="R76" t="str">
            <v>C903</v>
          </cell>
          <cell r="S76">
            <v>3</v>
          </cell>
          <cell r="T76">
            <v>17.05</v>
          </cell>
          <cell r="U76">
            <v>31.200000000000003</v>
          </cell>
        </row>
        <row r="77">
          <cell r="B77" t="str">
            <v>Eau de Cologne lavande 80% vol.</v>
          </cell>
          <cell r="Q77" t="str">
            <v>Fl 100 ml</v>
          </cell>
          <cell r="R77" t="str">
            <v>CL801</v>
          </cell>
          <cell r="S77">
            <v>5</v>
          </cell>
          <cell r="T77">
            <v>5.85</v>
          </cell>
          <cell r="U77">
            <v>11</v>
          </cell>
        </row>
        <row r="78">
          <cell r="Q78" t="str">
            <v>Fl 500 ml</v>
          </cell>
          <cell r="R78" t="str">
            <v>CL803</v>
          </cell>
          <cell r="S78">
            <v>3</v>
          </cell>
          <cell r="T78">
            <v>14.05</v>
          </cell>
          <cell r="U78">
            <v>25.900000000000002</v>
          </cell>
        </row>
        <row r="79">
          <cell r="B79" t="str">
            <v xml:space="preserve">
Eau de toilette Anne de France 90% vol.
                                                                                                                                                          </v>
          </cell>
          <cell r="Q79" t="str">
            <v>Fl 100 ml</v>
          </cell>
          <cell r="R79" t="str">
            <v>AF1</v>
          </cell>
          <cell r="S79">
            <v>5</v>
          </cell>
          <cell r="T79">
            <v>12.15</v>
          </cell>
          <cell r="U79">
            <v>23</v>
          </cell>
        </row>
        <row r="80">
          <cell r="Q80" t="str">
            <v>Fl 500 ml</v>
          </cell>
          <cell r="R80" t="str">
            <v>AF3</v>
          </cell>
          <cell r="S80">
            <v>3</v>
          </cell>
          <cell r="T80">
            <v>25.05</v>
          </cell>
          <cell r="U80">
            <v>47.6</v>
          </cell>
        </row>
        <row r="81">
          <cell r="Q81" t="str">
            <v>Vapo 100 ml</v>
          </cell>
          <cell r="R81" t="str">
            <v>AF1V</v>
          </cell>
          <cell r="S81">
            <v>5</v>
          </cell>
          <cell r="T81">
            <v>13.1</v>
          </cell>
          <cell r="U81">
            <v>24.900000000000002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9"/>
  <sheetViews>
    <sheetView tabSelected="1" showWhiteSpace="0" topLeftCell="B31" zoomScale="96" zoomScaleNormal="96" workbookViewId="0">
      <selection activeCell="F42" sqref="F42"/>
    </sheetView>
  </sheetViews>
  <sheetFormatPr baseColWidth="10" defaultRowHeight="14.4" x14ac:dyDescent="0.3"/>
  <cols>
    <col min="1" max="1" width="11.5546875" style="37"/>
    <col min="2" max="2" width="10.109375" style="37" customWidth="1"/>
    <col min="3" max="3" width="53" style="37" customWidth="1"/>
    <col min="4" max="4" width="15.77734375" style="37" bestFit="1" customWidth="1"/>
    <col min="5" max="5" width="13.77734375" style="37" bestFit="1" customWidth="1"/>
    <col min="6" max="7" width="11.77734375" style="37" customWidth="1"/>
    <col min="8" max="8" width="11.77734375" style="38" customWidth="1"/>
    <col min="9" max="9" width="11.77734375" style="37" customWidth="1"/>
    <col min="10" max="16384" width="11.5546875" style="37"/>
  </cols>
  <sheetData>
    <row r="1" spans="2:9" ht="15" thickBot="1" x14ac:dyDescent="0.35"/>
    <row r="2" spans="2:9" ht="29.4" customHeight="1" thickBot="1" x14ac:dyDescent="0.35">
      <c r="B2" s="39" t="str">
        <f>[1]BASE!A1</f>
        <v>BON DE COMMANDE REVENDEURS - Valable jusqu'au 15/03/2018</v>
      </c>
      <c r="C2" s="40"/>
      <c r="D2" s="41"/>
      <c r="E2" s="41"/>
      <c r="F2" s="41"/>
      <c r="G2" s="41"/>
      <c r="H2" s="41"/>
      <c r="I2" s="42"/>
    </row>
    <row r="3" spans="2:9" ht="12.75" customHeight="1" x14ac:dyDescent="0.3">
      <c r="B3" s="43"/>
      <c r="C3" s="44"/>
      <c r="D3" s="44"/>
      <c r="E3" s="44"/>
      <c r="F3" s="44"/>
      <c r="G3" s="44"/>
      <c r="H3" s="44"/>
      <c r="I3" s="45"/>
    </row>
    <row r="4" spans="2:9" x14ac:dyDescent="0.3">
      <c r="B4" s="46"/>
      <c r="C4" s="47"/>
      <c r="D4" s="47"/>
      <c r="E4" s="47"/>
      <c r="F4" s="47"/>
      <c r="G4" s="47"/>
      <c r="H4" s="47"/>
      <c r="I4" s="48"/>
    </row>
    <row r="5" spans="2:9" x14ac:dyDescent="0.3">
      <c r="B5" s="46"/>
      <c r="C5" s="47"/>
      <c r="D5" s="47"/>
      <c r="E5" s="47"/>
      <c r="F5" s="47"/>
      <c r="G5" s="47"/>
      <c r="H5" s="47"/>
      <c r="I5" s="48"/>
    </row>
    <row r="6" spans="2:9" x14ac:dyDescent="0.3">
      <c r="B6" s="46"/>
      <c r="C6" s="47"/>
      <c r="D6" s="47"/>
      <c r="E6" s="47"/>
      <c r="F6" s="47"/>
      <c r="G6" s="47"/>
      <c r="H6" s="47"/>
      <c r="I6" s="48"/>
    </row>
    <row r="7" spans="2:9" x14ac:dyDescent="0.3">
      <c r="B7" s="46"/>
      <c r="C7" s="47"/>
      <c r="D7" s="47"/>
      <c r="E7" s="47"/>
      <c r="F7" s="47"/>
      <c r="G7" s="47"/>
      <c r="H7" s="47"/>
      <c r="I7" s="48"/>
    </row>
    <row r="8" spans="2:9" s="52" customFormat="1" ht="54.6" customHeight="1" thickBot="1" x14ac:dyDescent="0.35">
      <c r="B8" s="49"/>
      <c r="C8" s="50"/>
      <c r="D8" s="50"/>
      <c r="E8" s="50"/>
      <c r="F8" s="50"/>
      <c r="G8" s="50"/>
      <c r="H8" s="50"/>
      <c r="I8" s="51"/>
    </row>
    <row r="9" spans="2:9" s="52" customFormat="1" ht="42" thickBot="1" x14ac:dyDescent="0.35">
      <c r="B9" s="53" t="str">
        <f>[1]BASE!B2</f>
        <v>DESIGNATION</v>
      </c>
      <c r="C9" s="54"/>
      <c r="D9" s="55" t="str">
        <f>[1]BASE!Q2</f>
        <v>Volume</v>
      </c>
      <c r="E9" s="55" t="str">
        <f>[1]BASE!R2</f>
        <v>Code article</v>
      </c>
      <c r="F9" s="56" t="s">
        <v>14</v>
      </c>
      <c r="G9" s="57" t="str">
        <f>[1]BASE!T2</f>
        <v>Prix Achat        HT</v>
      </c>
      <c r="H9" s="58" t="str">
        <f>[1]BASE!U2</f>
        <v>Prix Public Conseillé TTC</v>
      </c>
      <c r="I9" s="59" t="s">
        <v>12</v>
      </c>
    </row>
    <row r="10" spans="2:9" ht="17.399999999999999" customHeight="1" x14ac:dyDescent="0.3">
      <c r="B10" s="60" t="str">
        <f>[1]BASE!A3</f>
        <v>SOINS</v>
      </c>
      <c r="C10" s="61" t="str">
        <f>[1]BASE!B3</f>
        <v>Lait de Chantelle Hydratant et Démaquillant</v>
      </c>
      <c r="D10" s="62" t="str">
        <f>[1]BASE!Q3</f>
        <v>Fl 100 ml</v>
      </c>
      <c r="E10" s="62" t="str">
        <f>[1]BASE!R3</f>
        <v>ECH10</v>
      </c>
      <c r="F10" s="33"/>
      <c r="G10" s="63">
        <f>VLOOKUP(E10,[1]BASE!R$3:U$81,3,FALSE)</f>
        <v>3.8</v>
      </c>
      <c r="H10" s="64">
        <f>VLOOKUP(E10,[1]BASE!R$3:U$81,4,FALSE)</f>
        <v>6.8999999999999995</v>
      </c>
      <c r="I10" s="65" t="str">
        <f>IF(F10&gt;0,G10*F10,"")</f>
        <v/>
      </c>
    </row>
    <row r="11" spans="2:9" ht="17.399999999999999" customHeight="1" x14ac:dyDescent="0.3">
      <c r="B11" s="66"/>
      <c r="C11" s="67"/>
      <c r="D11" s="68" t="str">
        <f>[1]BASE!Q4</f>
        <v>Fl 400 ml</v>
      </c>
      <c r="E11" s="68" t="str">
        <f>[1]BASE!R4</f>
        <v>ECH4</v>
      </c>
      <c r="F11" s="32"/>
      <c r="G11" s="69">
        <f>VLOOKUP(E11,[1]BASE!R$3:U$81,3,FALSE)</f>
        <v>10.6</v>
      </c>
      <c r="H11" s="70">
        <f>VLOOKUP(E11,[1]BASE!R$3:U$81,4,FALSE)</f>
        <v>19.200000000000003</v>
      </c>
      <c r="I11" s="71" t="str">
        <f>IF(F11&gt;0,G11*F11,"")</f>
        <v/>
      </c>
    </row>
    <row r="12" spans="2:9" ht="17.399999999999999" customHeight="1" x14ac:dyDescent="0.3">
      <c r="B12" s="66"/>
      <c r="C12" s="67" t="str">
        <f>[1]BASE!B5</f>
        <v>Lotion Tonique à la Rose de Damas</v>
      </c>
      <c r="D12" s="68" t="str">
        <f>[1]BASE!Q5</f>
        <v>Fl 100 ml</v>
      </c>
      <c r="E12" s="68" t="str">
        <f>[1]BASE!R5</f>
        <v>CLROSE10</v>
      </c>
      <c r="F12" s="32"/>
      <c r="G12" s="69">
        <f>VLOOKUP(E12,[1]BASE!R$3:U$81,3,FALSE)</f>
        <v>3.8</v>
      </c>
      <c r="H12" s="70">
        <f>VLOOKUP(E12,[1]BASE!R$3:U$81,4,FALSE)</f>
        <v>6.8999999999999995</v>
      </c>
      <c r="I12" s="71" t="str">
        <f>IF(F12&gt;0,G12*F12,"")</f>
        <v/>
      </c>
    </row>
    <row r="13" spans="2:9" ht="17.399999999999999" customHeight="1" x14ac:dyDescent="0.3">
      <c r="B13" s="66"/>
      <c r="C13" s="67"/>
      <c r="D13" s="68" t="str">
        <f>[1]BASE!Q6</f>
        <v>Fl 400 ml</v>
      </c>
      <c r="E13" s="68" t="str">
        <f>[1]BASE!R6</f>
        <v>CLROSE4</v>
      </c>
      <c r="F13" s="32"/>
      <c r="G13" s="69">
        <f>VLOOKUP(E13,[1]BASE!R$3:U$81,3,FALSE)</f>
        <v>10.4</v>
      </c>
      <c r="H13" s="70">
        <f>VLOOKUP(E13,[1]BASE!R$3:U$81,4,FALSE)</f>
        <v>18.8</v>
      </c>
      <c r="I13" s="71" t="str">
        <f>IF(F13&gt;0,G13*F13,"")</f>
        <v/>
      </c>
    </row>
    <row r="14" spans="2:9" ht="17.399999999999999" customHeight="1" x14ac:dyDescent="0.3">
      <c r="B14" s="66"/>
      <c r="C14" s="67" t="str">
        <f>[1]BASE!B7</f>
        <v>Hydra +   Crème de jour senteur rose</v>
      </c>
      <c r="D14" s="72" t="str">
        <f>[1]BASE!Q7</f>
        <v>Tube 75 ml</v>
      </c>
      <c r="E14" s="72" t="str">
        <f>[1]BASE!R7</f>
        <v>TV1</v>
      </c>
      <c r="F14" s="32"/>
      <c r="G14" s="73">
        <f>VLOOKUP(E14,[1]BASE!R$3:U$81,3,FALSE)</f>
        <v>8.9499999999999993</v>
      </c>
      <c r="H14" s="74">
        <f>VLOOKUP(E14,[1]BASE!R$3:U$81,4,FALSE)</f>
        <v>16.3</v>
      </c>
      <c r="I14" s="71" t="str">
        <f>IF(F14&gt;0,G14*F14,"")</f>
        <v/>
      </c>
    </row>
    <row r="15" spans="2:9" ht="17.399999999999999" customHeight="1" x14ac:dyDescent="0.3">
      <c r="B15" s="66"/>
      <c r="C15" s="67" t="str">
        <f>[1]BASE!B7</f>
        <v>Hydra +   Crème de jour senteur rose</v>
      </c>
      <c r="D15" s="72" t="str">
        <f>[1]BASE!Q8</f>
        <v>Pot 100 ml</v>
      </c>
      <c r="E15" s="72" t="str">
        <f>[1]BASE!R8</f>
        <v>CRV</v>
      </c>
      <c r="F15" s="32"/>
      <c r="G15" s="73">
        <f>VLOOKUP(E15,[1]BASE!R$3:U$81,3,FALSE)</f>
        <v>11.95</v>
      </c>
      <c r="H15" s="74">
        <f>VLOOKUP(E15,[1]BASE!R$3:U$81,4,FALSE)</f>
        <v>21.6</v>
      </c>
      <c r="I15" s="71" t="str">
        <f>IF(F15&gt;0,G15*F15,"")</f>
        <v/>
      </c>
    </row>
    <row r="16" spans="2:9" ht="17.399999999999999" customHeight="1" x14ac:dyDescent="0.3">
      <c r="B16" s="66"/>
      <c r="C16" s="75" t="str">
        <f>[1]BASE!B9</f>
        <v>Hydra +   Crème nuit senteur églantine</v>
      </c>
      <c r="D16" s="68" t="str">
        <f>[1]BASE!Q9</f>
        <v>Pot 50 ml</v>
      </c>
      <c r="E16" s="68" t="str">
        <f>[1]BASE!R9</f>
        <v>CRN</v>
      </c>
      <c r="F16" s="32"/>
      <c r="G16" s="73">
        <f>VLOOKUP(E16,[1]BASE!R$3:U$81,3,FALSE)</f>
        <v>12</v>
      </c>
      <c r="H16" s="74">
        <f>VLOOKUP(E16,[1]BASE!R$3:U$81,4,FALSE)</f>
        <v>21.8</v>
      </c>
      <c r="I16" s="71" t="str">
        <f>IF(F16&gt;0,G16*F16,"")</f>
        <v/>
      </c>
    </row>
    <row r="17" spans="2:9" ht="17.399999999999999" customHeight="1" x14ac:dyDescent="0.3">
      <c r="B17" s="66"/>
      <c r="C17" s="75" t="str">
        <f>[1]BASE!B10</f>
        <v>Hydra +   Huile sèche senteur fleur de tiaré</v>
      </c>
      <c r="D17" s="68" t="str">
        <f>[1]BASE!Q10</f>
        <v>Fl 100 ml</v>
      </c>
      <c r="E17" s="68" t="str">
        <f>[1]BASE!R10</f>
        <v>HS10</v>
      </c>
      <c r="F17" s="32"/>
      <c r="G17" s="73">
        <f>VLOOKUP(E17,[1]BASE!R$3:U$81,3,FALSE)</f>
        <v>8.75</v>
      </c>
      <c r="H17" s="74">
        <f>VLOOKUP(E17,[1]BASE!R$3:U$81,4,FALSE)</f>
        <v>15.9</v>
      </c>
      <c r="I17" s="71" t="str">
        <f>IF(F17&gt;0,G17*F17,"")</f>
        <v/>
      </c>
    </row>
    <row r="18" spans="2:9" ht="17.399999999999999" customHeight="1" x14ac:dyDescent="0.3">
      <c r="B18" s="66"/>
      <c r="C18" s="67" t="str">
        <f>[1]BASE!B11</f>
        <v>Lotion opaline pour friction dynamisante</v>
      </c>
      <c r="D18" s="72" t="str">
        <f>[1]BASE!Q11</f>
        <v>Fl 100 ml</v>
      </c>
      <c r="E18" s="72" t="str">
        <f>[1]BASE!R11</f>
        <v>CLOPA1</v>
      </c>
      <c r="F18" s="32"/>
      <c r="G18" s="73">
        <f>VLOOKUP(E18,[1]BASE!R$3:U$81,3,FALSE)</f>
        <v>6.05</v>
      </c>
      <c r="H18" s="74">
        <f>VLOOKUP(E18,[1]BASE!R$3:U$81,4,FALSE)</f>
        <v>10.9</v>
      </c>
      <c r="I18" s="71" t="str">
        <f>IF(F18&gt;0,G18*F18,"")</f>
        <v/>
      </c>
    </row>
    <row r="19" spans="2:9" ht="17.399999999999999" customHeight="1" x14ac:dyDescent="0.3">
      <c r="B19" s="66"/>
      <c r="C19" s="67">
        <f>[1]BASE!B12</f>
        <v>0</v>
      </c>
      <c r="D19" s="68" t="str">
        <f>[1]BASE!Q12</f>
        <v>Fl 500 ml</v>
      </c>
      <c r="E19" s="68" t="str">
        <f>[1]BASE!R12</f>
        <v>CLOPA3</v>
      </c>
      <c r="F19" s="36"/>
      <c r="G19" s="73">
        <f>VLOOKUP(E19,[1]BASE!R$3:U$81,3,FALSE)</f>
        <v>11.8</v>
      </c>
      <c r="H19" s="74">
        <f>VLOOKUP(E19,[1]BASE!R$3:U$81,4,FALSE)</f>
        <v>21.400000000000002</v>
      </c>
      <c r="I19" s="71" t="str">
        <f>IF(F19&gt;0,G19*F19,"")</f>
        <v/>
      </c>
    </row>
    <row r="20" spans="2:9" ht="17.399999999999999" customHeight="1" x14ac:dyDescent="0.3">
      <c r="B20" s="66"/>
      <c r="C20" s="76" t="str">
        <f>[1]BASE!B13</f>
        <v>Hydra +   Crème quotidienne mains senteur frais</v>
      </c>
      <c r="D20" s="68" t="str">
        <f>[1]BASE!Q13</f>
        <v>Tube 75 ml</v>
      </c>
      <c r="E20" s="68" t="str">
        <f>[1]BASE!R13</f>
        <v>TM1</v>
      </c>
      <c r="F20" s="36"/>
      <c r="G20" s="73">
        <f>VLOOKUP(E20,[1]BASE!R$3:U$81,3,FALSE)</f>
        <v>7.5</v>
      </c>
      <c r="H20" s="74">
        <f>VLOOKUP(E20,[1]BASE!R$3:U$81,4,FALSE)</f>
        <v>13.7</v>
      </c>
      <c r="I20" s="71" t="str">
        <f>IF(F20&gt;0,G20*F20,"")</f>
        <v/>
      </c>
    </row>
    <row r="21" spans="2:9" ht="17.399999999999999" customHeight="1" x14ac:dyDescent="0.3">
      <c r="B21" s="66"/>
      <c r="C21" s="77" t="str">
        <f>[1]BASE!B14</f>
        <v>Hydra +   Crème délicate mains senteur fruits rouges</v>
      </c>
      <c r="D21" s="68" t="str">
        <f>[1]BASE!Q14</f>
        <v>Tube 75 ml</v>
      </c>
      <c r="E21" s="68" t="str">
        <f>[1]BASE!R14</f>
        <v>TM2</v>
      </c>
      <c r="F21" s="32"/>
      <c r="G21" s="73">
        <f>VLOOKUP(E21,[1]BASE!R$3:U$81,3,FALSE)</f>
        <v>7.9</v>
      </c>
      <c r="H21" s="74">
        <f>VLOOKUP(E21,[1]BASE!R$3:U$81,4,FALSE)</f>
        <v>14.5</v>
      </c>
      <c r="I21" s="71" t="str">
        <f>IF(F21&gt;0,G21*F21,"")</f>
        <v/>
      </c>
    </row>
    <row r="22" spans="2:9" ht="17.399999999999999" customHeight="1" x14ac:dyDescent="0.3">
      <c r="B22" s="66"/>
      <c r="C22" s="78" t="str">
        <f>[1]BASE!B15</f>
        <v>Hydra +   Crème confort pieds senteur thym</v>
      </c>
      <c r="D22" s="68" t="str">
        <f>[1]BASE!Q15</f>
        <v>Tube 75 ml</v>
      </c>
      <c r="E22" s="68" t="str">
        <f>[1]BASE!R15</f>
        <v>TP1</v>
      </c>
      <c r="F22" s="32"/>
      <c r="G22" s="73">
        <f>VLOOKUP(E22,[1]BASE!R$3:U$81,3,FALSE)</f>
        <v>6.95</v>
      </c>
      <c r="H22" s="74">
        <f>VLOOKUP(E22,[1]BASE!R$3:U$81,4,FALSE)</f>
        <v>12.7</v>
      </c>
      <c r="I22" s="79" t="str">
        <f>IF(F22&gt;0,G22*F22,"")</f>
        <v/>
      </c>
    </row>
    <row r="23" spans="2:9" ht="17.399999999999999" customHeight="1" thickBot="1" x14ac:dyDescent="0.35">
      <c r="B23" s="80"/>
      <c r="C23" s="81" t="str">
        <f>[1]BASE!B16</f>
        <v>Hydra +   Crème réconfort pieds senteur agrumes</v>
      </c>
      <c r="D23" s="82" t="str">
        <f>[1]BASE!Q16</f>
        <v>Tube 75 ml</v>
      </c>
      <c r="E23" s="82" t="str">
        <f>[1]BASE!R16</f>
        <v>TP2</v>
      </c>
      <c r="F23" s="34"/>
      <c r="G23" s="83">
        <f>VLOOKUP(E23,[1]BASE!R$3:U$81,3,FALSE)</f>
        <v>6.95</v>
      </c>
      <c r="H23" s="84">
        <f>VLOOKUP(E23,[1]BASE!R$3:U$81,4,FALSE)</f>
        <v>12.7</v>
      </c>
      <c r="I23" s="85" t="str">
        <f>IF(F23&gt;0,G23*F23,"")</f>
        <v/>
      </c>
    </row>
    <row r="24" spans="2:9" ht="17.399999999999999" customHeight="1" x14ac:dyDescent="0.3">
      <c r="B24" s="86" t="str">
        <f>[1]BASE!A17</f>
        <v>MEN</v>
      </c>
      <c r="C24" s="76" t="str">
        <f>[1]BASE!B17</f>
        <v>Baume après rasage</v>
      </c>
      <c r="D24" s="72" t="str">
        <f>[1]BASE!Q17</f>
        <v>Tube 75 ml</v>
      </c>
      <c r="E24" s="72" t="str">
        <f>[1]BASE!R17</f>
        <v>TBH1</v>
      </c>
      <c r="F24" s="32"/>
      <c r="G24" s="69">
        <f>VLOOKUP(E24,[1]BASE!R$3:U$81,3,FALSE)</f>
        <v>8.0500000000000007</v>
      </c>
      <c r="H24" s="87">
        <f>VLOOKUP(E24,[1]BASE!R$3:U$81,4,FALSE)</f>
        <v>14.6</v>
      </c>
      <c r="I24" s="71" t="str">
        <f>IF(F24&gt;0,G24*F24,"")</f>
        <v/>
      </c>
    </row>
    <row r="25" spans="2:9" ht="17.399999999999999" customHeight="1" x14ac:dyDescent="0.3">
      <c r="B25" s="88"/>
      <c r="C25" s="75" t="str">
        <f>[1]BASE!B18</f>
        <v>Lotion après-rasage peaux normales</v>
      </c>
      <c r="D25" s="72" t="str">
        <f>[1]BASE!Q18</f>
        <v>Vapo 100 ml</v>
      </c>
      <c r="E25" s="72" t="str">
        <f>[1]BASE!R18</f>
        <v>LPN1A</v>
      </c>
      <c r="F25" s="32"/>
      <c r="G25" s="69">
        <f>VLOOKUP(E25,[1]BASE!R$3:U$81,3,FALSE)</f>
        <v>10.4</v>
      </c>
      <c r="H25" s="87">
        <f>VLOOKUP(E25,[1]BASE!R$3:U$81,4,FALSE)</f>
        <v>18.8</v>
      </c>
      <c r="I25" s="71" t="str">
        <f>IF(F25&gt;0,G25*F25,"")</f>
        <v/>
      </c>
    </row>
    <row r="26" spans="2:9" ht="17.399999999999999" customHeight="1" thickBot="1" x14ac:dyDescent="0.35">
      <c r="B26" s="89"/>
      <c r="C26" s="75" t="str">
        <f>[1]BASE!B19</f>
        <v>Lotion après-rasage peaux sensibles</v>
      </c>
      <c r="D26" s="72" t="str">
        <f>[1]BASE!Q19</f>
        <v>Vapo 100 ml</v>
      </c>
      <c r="E26" s="72" t="str">
        <f>[1]BASE!R19</f>
        <v>LPS1A</v>
      </c>
      <c r="F26" s="32"/>
      <c r="G26" s="73">
        <f>VLOOKUP(E26,[1]BASE!R$3:U$81,3,FALSE)</f>
        <v>10.5</v>
      </c>
      <c r="H26" s="74">
        <f>VLOOKUP(E26,[1]BASE!R$3:U$81,4,FALSE)</f>
        <v>18.899999999999999</v>
      </c>
      <c r="I26" s="71" t="str">
        <f>IF(F26&gt;0,G26*F26,"")</f>
        <v/>
      </c>
    </row>
    <row r="27" spans="2:9" ht="17.399999999999999" customHeight="1" x14ac:dyDescent="0.3">
      <c r="B27" s="90" t="str">
        <f>[1]BASE!A20</f>
        <v>CORPS &amp; CHEVEUX</v>
      </c>
      <c r="C27" s="91" t="str">
        <f>[1]BASE!B20</f>
        <v>Gel moussant pour les mains</v>
      </c>
      <c r="D27" s="92" t="str">
        <f>[1]BASE!Q20</f>
        <v>Fl pompe 500 ml</v>
      </c>
      <c r="E27" s="92" t="str">
        <f>[1]BASE!R20</f>
        <v>PSL5</v>
      </c>
      <c r="F27" s="35"/>
      <c r="G27" s="93">
        <f>VLOOKUP(E27,[1]BASE!R$3:U$81,3,FALSE)</f>
        <v>8.6999999999999993</v>
      </c>
      <c r="H27" s="94">
        <f>VLOOKUP(E27,[1]BASE!R$3:U$81,4,FALSE)</f>
        <v>14.299999999999999</v>
      </c>
      <c r="I27" s="95" t="str">
        <f>IF(F27&gt;0,G27*F27,"")</f>
        <v/>
      </c>
    </row>
    <row r="28" spans="2:9" ht="17.399999999999999" customHeight="1" x14ac:dyDescent="0.3">
      <c r="B28" s="66"/>
      <c r="C28" s="96"/>
      <c r="D28" s="68" t="str">
        <f>[1]BASE!Q21</f>
        <v>Recharge 500 ml</v>
      </c>
      <c r="E28" s="68" t="str">
        <f>[1]BASE!R21</f>
        <v>RSL</v>
      </c>
      <c r="F28" s="32"/>
      <c r="G28" s="73">
        <f>VLOOKUP(E28,[1]BASE!R$3:U$81,3,FALSE)</f>
        <v>8.1</v>
      </c>
      <c r="H28" s="74">
        <f>VLOOKUP(E28,[1]BASE!R$3:U$81,4,FALSE)</f>
        <v>13.7</v>
      </c>
      <c r="I28" s="71" t="str">
        <f>IF(F28&gt;0,G28*F28,"")</f>
        <v/>
      </c>
    </row>
    <row r="29" spans="2:9" ht="17.399999999999999" customHeight="1" x14ac:dyDescent="0.3">
      <c r="B29" s="66"/>
      <c r="C29" s="97" t="str">
        <f>[1]BASE!B22</f>
        <v>Gel douche senteur tilleul - Douceur</v>
      </c>
      <c r="D29" s="68" t="str">
        <f>[1]BASE!Q22</f>
        <v>Fl 100 ml</v>
      </c>
      <c r="E29" s="68" t="str">
        <f>[1]BASE!R22</f>
        <v>GT10</v>
      </c>
      <c r="F29" s="32"/>
      <c r="G29" s="73">
        <f>VLOOKUP(E29,[1]BASE!R$3:U$81,3,FALSE)</f>
        <v>1.95</v>
      </c>
      <c r="H29" s="74">
        <f>VLOOKUP(E29,[1]BASE!R$3:U$81,4,FALSE)</f>
        <v>3.3000000000000003</v>
      </c>
      <c r="I29" s="71" t="str">
        <f>IF(F29&gt;0,G29*F29,"")</f>
        <v/>
      </c>
    </row>
    <row r="30" spans="2:9" ht="17.399999999999999" customHeight="1" x14ac:dyDescent="0.3">
      <c r="B30" s="66"/>
      <c r="C30" s="96"/>
      <c r="D30" s="68" t="str">
        <f>[1]BASE!Q23</f>
        <v>Fl 400 ml</v>
      </c>
      <c r="E30" s="68" t="str">
        <f>[1]BASE!R23</f>
        <v>GT4</v>
      </c>
      <c r="F30" s="33"/>
      <c r="G30" s="98">
        <f>VLOOKUP(E30,[1]BASE!R$3:U$81,3,FALSE)</f>
        <v>5</v>
      </c>
      <c r="H30" s="99">
        <f>VLOOKUP(E30,[1]BASE!R$3:U$81,4,FALSE)</f>
        <v>8.5</v>
      </c>
      <c r="I30" s="65" t="str">
        <f>IF(F30&gt;0,G30*F30,"")</f>
        <v/>
      </c>
    </row>
    <row r="31" spans="2:9" ht="17.399999999999999" customHeight="1" x14ac:dyDescent="0.3">
      <c r="B31" s="66"/>
      <c r="C31" s="97" t="str">
        <f>[1]BASE!B24</f>
        <v>Gel douche senteur chèvrefeuille - Elégance</v>
      </c>
      <c r="D31" s="68" t="str">
        <f>[1]BASE!Q24</f>
        <v>Fl 100 ml</v>
      </c>
      <c r="E31" s="68" t="str">
        <f>[1]BASE!R24</f>
        <v>GC10</v>
      </c>
      <c r="F31" s="32"/>
      <c r="G31" s="100">
        <f>VLOOKUP(E31,[1]BASE!R$3:U$81,3,FALSE)</f>
        <v>1.9</v>
      </c>
      <c r="H31" s="101">
        <f>VLOOKUP(E31,[1]BASE!R$3:U$81,4,FALSE)</f>
        <v>3.1</v>
      </c>
      <c r="I31" s="71" t="str">
        <f>IF(F31&gt;0,G31*F31,"")</f>
        <v/>
      </c>
    </row>
    <row r="32" spans="2:9" ht="17.399999999999999" customHeight="1" x14ac:dyDescent="0.3">
      <c r="B32" s="66"/>
      <c r="C32" s="96"/>
      <c r="D32" s="68" t="str">
        <f>[1]BASE!Q25</f>
        <v>Fl 400 ml</v>
      </c>
      <c r="E32" s="68" t="str">
        <f>[1]BASE!R25</f>
        <v>GC4</v>
      </c>
      <c r="F32" s="32"/>
      <c r="G32" s="100">
        <f>VLOOKUP(E32,[1]BASE!R$3:U$81,3,FALSE)</f>
        <v>4.95</v>
      </c>
      <c r="H32" s="101">
        <f>VLOOKUP(E32,[1]BASE!R$3:U$81,4,FALSE)</f>
        <v>8.4</v>
      </c>
      <c r="I32" s="71" t="str">
        <f>IF(F32&gt;0,G32*F32,"")</f>
        <v/>
      </c>
    </row>
    <row r="33" spans="2:9" ht="17.399999999999999" customHeight="1" x14ac:dyDescent="0.3">
      <c r="B33" s="66"/>
      <c r="C33" s="97" t="str">
        <f>[1]BASE!B26</f>
        <v>Gel douche senteur mûre - Bien-être</v>
      </c>
      <c r="D33" s="68" t="str">
        <f>[1]BASE!Q26</f>
        <v>Fl 100 ml</v>
      </c>
      <c r="E33" s="68" t="str">
        <f>[1]BASE!R26</f>
        <v>GM10</v>
      </c>
      <c r="F33" s="32"/>
      <c r="G33" s="100">
        <f>VLOOKUP(E33,[1]BASE!R$3:U$81,3,FALSE)</f>
        <v>1.85</v>
      </c>
      <c r="H33" s="101">
        <f>VLOOKUP(E33,[1]BASE!R$3:U$81,4,FALSE)</f>
        <v>3.2</v>
      </c>
      <c r="I33" s="71" t="str">
        <f>IF(F33&gt;0,G33*F33,"")</f>
        <v/>
      </c>
    </row>
    <row r="34" spans="2:9" ht="17.399999999999999" customHeight="1" x14ac:dyDescent="0.3">
      <c r="B34" s="66"/>
      <c r="C34" s="96"/>
      <c r="D34" s="68" t="str">
        <f>[1]BASE!Q27</f>
        <v>Fl 400 ml</v>
      </c>
      <c r="E34" s="68" t="str">
        <f>[1]BASE!R27</f>
        <v>GM4</v>
      </c>
      <c r="F34" s="32"/>
      <c r="G34" s="100">
        <f>VLOOKUP(E34,[1]BASE!R$3:U$81,3,FALSE)</f>
        <v>4.9000000000000004</v>
      </c>
      <c r="H34" s="101">
        <f>VLOOKUP(E34,[1]BASE!R$3:U$81,4,FALSE)</f>
        <v>8.4</v>
      </c>
      <c r="I34" s="71" t="str">
        <f>IF(F34&gt;0,G34*F34,"")</f>
        <v/>
      </c>
    </row>
    <row r="35" spans="2:9" ht="17.399999999999999" customHeight="1" x14ac:dyDescent="0.3">
      <c r="B35" s="66"/>
      <c r="C35" s="97" t="str">
        <f>[1]BASE!B28</f>
        <v>Shampooing douche senteur vétiver - Fraîcheur</v>
      </c>
      <c r="D35" s="68" t="str">
        <f>[1]BASE!Q28</f>
        <v>Fl 100 ml</v>
      </c>
      <c r="E35" s="68" t="str">
        <f>[1]BASE!R28</f>
        <v>SDV10</v>
      </c>
      <c r="F35" s="32"/>
      <c r="G35" s="100">
        <f>VLOOKUP(E35,[1]BASE!R$3:U$81,3,FALSE)</f>
        <v>2.85</v>
      </c>
      <c r="H35" s="101">
        <f>VLOOKUP(E35,[1]BASE!R$3:U$81,4,FALSE)</f>
        <v>4.8</v>
      </c>
      <c r="I35" s="71" t="str">
        <f>IF(F35&gt;0,G35*F35,"")</f>
        <v/>
      </c>
    </row>
    <row r="36" spans="2:9" ht="17.399999999999999" customHeight="1" x14ac:dyDescent="0.3">
      <c r="B36" s="66"/>
      <c r="C36" s="96"/>
      <c r="D36" s="68" t="str">
        <f>[1]BASE!Q29</f>
        <v>Fl 400 ml</v>
      </c>
      <c r="E36" s="68" t="str">
        <f>[1]BASE!R29</f>
        <v>SDV4</v>
      </c>
      <c r="F36" s="32"/>
      <c r="G36" s="100">
        <f>VLOOKUP(E36,[1]BASE!R$3:U$81,3,FALSE)</f>
        <v>7.6</v>
      </c>
      <c r="H36" s="101">
        <f>VLOOKUP(E36,[1]BASE!R$3:U$81,4,FALSE)</f>
        <v>12.9</v>
      </c>
      <c r="I36" s="71" t="str">
        <f>IF(F36&gt;0,G36*F36,"")</f>
        <v/>
      </c>
    </row>
    <row r="37" spans="2:9" ht="17.399999999999999" customHeight="1" x14ac:dyDescent="0.3">
      <c r="B37" s="66"/>
      <c r="C37" s="97" t="str">
        <f>[1]BASE!B30</f>
        <v>Shampooing doux démêlant - Brillance</v>
      </c>
      <c r="D37" s="68" t="str">
        <f>[1]BASE!Q30</f>
        <v>Fl 100 ml</v>
      </c>
      <c r="E37" s="68" t="str">
        <f>[1]BASE!R30</f>
        <v>SHA10</v>
      </c>
      <c r="F37" s="32"/>
      <c r="G37" s="100">
        <f>VLOOKUP(E37,[1]BASE!R$3:U$81,3,FALSE)</f>
        <v>2.35</v>
      </c>
      <c r="H37" s="101">
        <f>VLOOKUP(E37,[1]BASE!R$3:U$81,4,FALSE)</f>
        <v>4</v>
      </c>
      <c r="I37" s="71" t="str">
        <f>IF(F37&gt;0,G37*F37,"")</f>
        <v/>
      </c>
    </row>
    <row r="38" spans="2:9" ht="17.399999999999999" customHeight="1" x14ac:dyDescent="0.3">
      <c r="B38" s="66"/>
      <c r="C38" s="96"/>
      <c r="D38" s="68" t="str">
        <f>[1]BASE!Q31</f>
        <v>Fl 400 ml</v>
      </c>
      <c r="E38" s="68" t="str">
        <f>[1]BASE!R31</f>
        <v>SH4</v>
      </c>
      <c r="F38" s="32"/>
      <c r="G38" s="100">
        <f>VLOOKUP(E38,[1]BASE!R$3:U$81,3,FALSE)</f>
        <v>6.6470588235294104</v>
      </c>
      <c r="H38" s="101">
        <f>VLOOKUP(E38,[1]BASE!R$3:U$81,4,FALSE)</f>
        <v>11.299999999999999</v>
      </c>
      <c r="I38" s="71" t="str">
        <f>IF(F38&gt;0,G38*F38,"")</f>
        <v/>
      </c>
    </row>
    <row r="39" spans="2:9" ht="17.399999999999999" customHeight="1" x14ac:dyDescent="0.3">
      <c r="B39" s="66"/>
      <c r="C39" s="97" t="str">
        <f>[1]BASE!B32</f>
        <v>Shampooing très doux familial - Détente</v>
      </c>
      <c r="D39" s="68" t="str">
        <f>[1]BASE!Q32</f>
        <v>Fl 100 ml</v>
      </c>
      <c r="E39" s="68" t="str">
        <f>[1]BASE!R32</f>
        <v>SH10</v>
      </c>
      <c r="F39" s="32"/>
      <c r="G39" s="100">
        <f>VLOOKUP(E39,[1]BASE!R$3:U$81,3,FALSE)</f>
        <v>2.15</v>
      </c>
      <c r="H39" s="101">
        <f>VLOOKUP(E39,[1]BASE!R$3:U$81,4,FALSE)</f>
        <v>3.6</v>
      </c>
      <c r="I39" s="71" t="str">
        <f>IF(F39&gt;0,G39*F39,"")</f>
        <v/>
      </c>
    </row>
    <row r="40" spans="2:9" ht="17.399999999999999" customHeight="1" x14ac:dyDescent="0.3">
      <c r="B40" s="66"/>
      <c r="C40" s="96"/>
      <c r="D40" s="68" t="str">
        <f>[1]BASE!Q33</f>
        <v>Fl 400 ml</v>
      </c>
      <c r="E40" s="68" t="str">
        <f>[1]BASE!R33</f>
        <v>SH14</v>
      </c>
      <c r="F40" s="32"/>
      <c r="G40" s="100">
        <f>VLOOKUP(E40,[1]BASE!R$3:U$81,3,FALSE)</f>
        <v>5.25</v>
      </c>
      <c r="H40" s="101">
        <f>VLOOKUP(E40,[1]BASE!R$3:U$81,4,FALSE)</f>
        <v>8.9</v>
      </c>
      <c r="I40" s="71" t="str">
        <f>IF(F40&gt;0,G40*F40,"")</f>
        <v/>
      </c>
    </row>
    <row r="41" spans="2:9" ht="17.399999999999999" customHeight="1" x14ac:dyDescent="0.3">
      <c r="B41" s="66"/>
      <c r="C41" s="97" t="str">
        <f>[1]BASE!B34</f>
        <v>Shampooing cheveux gras - Régulateur</v>
      </c>
      <c r="D41" s="68" t="str">
        <f>[1]BASE!Q34</f>
        <v>Fl 100 ml</v>
      </c>
      <c r="E41" s="68" t="str">
        <f>[1]BASE!R34</f>
        <v>SHG10</v>
      </c>
      <c r="F41" s="32"/>
      <c r="G41" s="100">
        <f>VLOOKUP(E41,[1]BASE!R$3:U$81,3,FALSE)</f>
        <v>2.95</v>
      </c>
      <c r="H41" s="101">
        <f>VLOOKUP(E41,[1]BASE!R$3:U$81,4,FALSE)</f>
        <v>5</v>
      </c>
      <c r="I41" s="71" t="str">
        <f>IF(F41&gt;0,G41*F41,"")</f>
        <v/>
      </c>
    </row>
    <row r="42" spans="2:9" ht="17.399999999999999" customHeight="1" x14ac:dyDescent="0.3">
      <c r="B42" s="66"/>
      <c r="C42" s="96"/>
      <c r="D42" s="68" t="str">
        <f>[1]BASE!Q35</f>
        <v>Fl 400 ml</v>
      </c>
      <c r="E42" s="68" t="str">
        <f>[1]BASE!R35</f>
        <v>SHG4</v>
      </c>
      <c r="F42" s="32"/>
      <c r="G42" s="100">
        <f>VLOOKUP(E42,[1]BASE!R$3:U$81,3,FALSE)</f>
        <v>7.75</v>
      </c>
      <c r="H42" s="101">
        <f>VLOOKUP(E42,[1]BASE!R$3:U$81,4,FALSE)</f>
        <v>13.2</v>
      </c>
      <c r="I42" s="71" t="str">
        <f>IF(F42&gt;0,G42*F42,"")</f>
        <v/>
      </c>
    </row>
    <row r="43" spans="2:9" ht="17.399999999999999" customHeight="1" x14ac:dyDescent="0.3">
      <c r="B43" s="66"/>
      <c r="C43" s="97" t="str">
        <f>[1]BASE!B36</f>
        <v>Shampooing antipelliculaire - Complexe actif naturel de 9 plantes</v>
      </c>
      <c r="D43" s="68" t="str">
        <f>[1]BASE!Q36</f>
        <v>Fl 100 ml</v>
      </c>
      <c r="E43" s="68" t="str">
        <f>[1]BASE!R36</f>
        <v>SHAP10</v>
      </c>
      <c r="F43" s="32"/>
      <c r="G43" s="100">
        <f>VLOOKUP(E43,[1]BASE!R$3:U$81,3,FALSE)</f>
        <v>3.7</v>
      </c>
      <c r="H43" s="101">
        <f>VLOOKUP(E43,[1]BASE!R$3:U$81,4,FALSE)</f>
        <v>6.6999999999999993</v>
      </c>
      <c r="I43" s="71" t="str">
        <f>IF(F43&gt;0,G43*F43,"")</f>
        <v/>
      </c>
    </row>
    <row r="44" spans="2:9" ht="17.399999999999999" customHeight="1" x14ac:dyDescent="0.3">
      <c r="B44" s="66"/>
      <c r="C44" s="96"/>
      <c r="D44" s="68" t="str">
        <f>[1]BASE!Q37</f>
        <v>Fl 400 ml</v>
      </c>
      <c r="E44" s="68" t="str">
        <f>[1]BASE!R37</f>
        <v>SHAP4</v>
      </c>
      <c r="F44" s="32"/>
      <c r="G44" s="100">
        <f>VLOOKUP(E44,[1]BASE!R$3:U$81,3,FALSE)</f>
        <v>10.199999999999999</v>
      </c>
      <c r="H44" s="101">
        <f>VLOOKUP(E44,[1]BASE!R$3:U$81,4,FALSE)</f>
        <v>18.5</v>
      </c>
      <c r="I44" s="71" t="str">
        <f>IF(F44&gt;0,G44*F44,"")</f>
        <v/>
      </c>
    </row>
    <row r="45" spans="2:9" ht="17.399999999999999" customHeight="1" x14ac:dyDescent="0.3">
      <c r="B45" s="66"/>
      <c r="C45" s="97" t="str">
        <f>[1]BASE!B38</f>
        <v>Shampooing à l'aloe vera - Rééquilibrant</v>
      </c>
      <c r="D45" s="68" t="str">
        <f>[1]BASE!Q38</f>
        <v>Fl 100 ml</v>
      </c>
      <c r="E45" s="68" t="str">
        <f>[1]BASE!R38</f>
        <v>SHO10</v>
      </c>
      <c r="F45" s="32"/>
      <c r="G45" s="100">
        <f>VLOOKUP(E45,[1]BASE!R$3:U$81,3,FALSE)</f>
        <v>2.9</v>
      </c>
      <c r="H45" s="101">
        <f>VLOOKUP(E45,[1]BASE!R$3:U$81,4,FALSE)</f>
        <v>4.8999999999999995</v>
      </c>
      <c r="I45" s="71" t="str">
        <f>IF(F45&gt;0,G45*F45,"")</f>
        <v/>
      </c>
    </row>
    <row r="46" spans="2:9" ht="17.399999999999999" customHeight="1" x14ac:dyDescent="0.3">
      <c r="B46" s="66"/>
      <c r="C46" s="96"/>
      <c r="D46" s="68" t="str">
        <f>[1]BASE!Q39</f>
        <v>Fl 400 ml</v>
      </c>
      <c r="E46" s="68" t="str">
        <f>[1]BASE!R39</f>
        <v>SHO4</v>
      </c>
      <c r="F46" s="32"/>
      <c r="G46" s="100">
        <f>VLOOKUP(E46,[1]BASE!R$3:U$81,3,FALSE)</f>
        <v>7.75</v>
      </c>
      <c r="H46" s="101">
        <f>VLOOKUP(E46,[1]BASE!R$3:U$81,4,FALSE)</f>
        <v>13.2</v>
      </c>
      <c r="I46" s="71" t="str">
        <f>IF(F46&gt;0,G46*F46,"")</f>
        <v/>
      </c>
    </row>
    <row r="47" spans="2:9" ht="17.399999999999999" customHeight="1" x14ac:dyDescent="0.3">
      <c r="B47" s="66"/>
      <c r="C47" s="97" t="str">
        <f>[1]BASE!B40</f>
        <v>Bain moussant pin et marron d'Inde - Sérénité</v>
      </c>
      <c r="D47" s="68" t="str">
        <f>[1]BASE!Q40</f>
        <v>Fl 100 ml</v>
      </c>
      <c r="E47" s="68" t="str">
        <f>[1]BASE!R40</f>
        <v>BAIP10</v>
      </c>
      <c r="F47" s="32"/>
      <c r="G47" s="100">
        <f>VLOOKUP(E47,[1]BASE!R$3:U$81,3,FALSE)</f>
        <v>2.4500000000000002</v>
      </c>
      <c r="H47" s="101">
        <f>VLOOKUP(E47,[1]BASE!R$3:U$81,4,FALSE)</f>
        <v>4.1999999999999993</v>
      </c>
      <c r="I47" s="71" t="str">
        <f>IF(F47&gt;0,G47*F47,"")</f>
        <v/>
      </c>
    </row>
    <row r="48" spans="2:9" ht="17.399999999999999" customHeight="1" x14ac:dyDescent="0.3">
      <c r="B48" s="66"/>
      <c r="C48" s="96"/>
      <c r="D48" s="68" t="str">
        <f>[1]BASE!Q41</f>
        <v>Fl 400 ml</v>
      </c>
      <c r="E48" s="68" t="str">
        <f>[1]BASE!R41</f>
        <v>BAIP4</v>
      </c>
      <c r="F48" s="32"/>
      <c r="G48" s="100">
        <f>VLOOKUP(E48,[1]BASE!R$3:U$81,3,FALSE)</f>
        <v>7.2</v>
      </c>
      <c r="H48" s="101">
        <f>VLOOKUP(E48,[1]BASE!R$3:U$81,4,FALSE)</f>
        <v>11.799999999999999</v>
      </c>
      <c r="I48" s="71" t="str">
        <f>IF(F48&gt;0,G48*F48,"")</f>
        <v/>
      </c>
    </row>
    <row r="49" spans="2:9" ht="17.399999999999999" customHeight="1" x14ac:dyDescent="0.3">
      <c r="B49" s="66"/>
      <c r="C49" s="97" t="str">
        <f>[1]BASE!B42</f>
        <v>Bain moussant lavande et camomille - Plaisir</v>
      </c>
      <c r="D49" s="68" t="str">
        <f>[1]BASE!Q42</f>
        <v>Fl 100 ml</v>
      </c>
      <c r="E49" s="68" t="str">
        <f>[1]BASE!R42</f>
        <v>BAIL10</v>
      </c>
      <c r="F49" s="32"/>
      <c r="G49" s="100">
        <f>VLOOKUP(E49,[1]BASE!R$3:U$81,3,FALSE)</f>
        <v>3</v>
      </c>
      <c r="H49" s="101">
        <f>VLOOKUP(E49,[1]BASE!R$3:U$81,4,FALSE)</f>
        <v>5.0999999999999996</v>
      </c>
      <c r="I49" s="71" t="str">
        <f>IF(F49&gt;0,G49*F49,"")</f>
        <v/>
      </c>
    </row>
    <row r="50" spans="2:9" ht="17.399999999999999" customHeight="1" x14ac:dyDescent="0.3">
      <c r="B50" s="66"/>
      <c r="C50" s="96"/>
      <c r="D50" s="68" t="str">
        <f>[1]BASE!Q43</f>
        <v>Fl 400 ml</v>
      </c>
      <c r="E50" s="68" t="str">
        <f>[1]BASE!R43</f>
        <v>BAIL4</v>
      </c>
      <c r="F50" s="32"/>
      <c r="G50" s="100">
        <f>VLOOKUP(E50,[1]BASE!R$3:U$81,3,FALSE)</f>
        <v>8.6</v>
      </c>
      <c r="H50" s="101">
        <f>VLOOKUP(E50,[1]BASE!R$3:U$81,4,FALSE)</f>
        <v>14.4</v>
      </c>
      <c r="I50" s="71" t="str">
        <f>IF(F50&gt;0,G50*F50,"")</f>
        <v/>
      </c>
    </row>
    <row r="51" spans="2:9" ht="17.399999999999999" customHeight="1" x14ac:dyDescent="0.3">
      <c r="B51" s="66"/>
      <c r="C51" s="102" t="str">
        <f>[1]BASE!B44</f>
        <v>Savon de bain senteur fleur d'oranger - Enrichi en Argan</v>
      </c>
      <c r="D51" s="68" t="str">
        <f>[1]BASE!Q44</f>
        <v>250 g</v>
      </c>
      <c r="E51" s="68" t="str">
        <f>[1]BASE!R44</f>
        <v>SFO2.</v>
      </c>
      <c r="F51" s="32"/>
      <c r="G51" s="100">
        <f>VLOOKUP(E51,[1]BASE!R$3:U$81,3,FALSE)</f>
        <v>4.7</v>
      </c>
      <c r="H51" s="101">
        <f>VLOOKUP(E51,[1]BASE!R$3:U$81,4,FALSE)</f>
        <v>8.5</v>
      </c>
      <c r="I51" s="71" t="str">
        <f>IF(F51&gt;0,G51*F51,"")</f>
        <v/>
      </c>
    </row>
    <row r="52" spans="2:9" ht="17.399999999999999" customHeight="1" x14ac:dyDescent="0.3">
      <c r="B52" s="66"/>
      <c r="C52" s="102" t="str">
        <f>[1]BASE!B45</f>
        <v>Savon exfoliant senteur fleur d'oranger - Poudre d'argan</v>
      </c>
      <c r="D52" s="68" t="str">
        <f>[1]BASE!Q45</f>
        <v>150 g</v>
      </c>
      <c r="E52" s="68" t="str">
        <f>[1]BASE!R45</f>
        <v>SFO2EX</v>
      </c>
      <c r="F52" s="32"/>
      <c r="G52" s="100">
        <f>VLOOKUP(E52,[1]BASE!R$3:U$81,3,FALSE)</f>
        <v>4.75</v>
      </c>
      <c r="H52" s="101">
        <f>VLOOKUP(E52,[1]BASE!R$3:U$81,4,FALSE)</f>
        <v>8.5</v>
      </c>
      <c r="I52" s="79" t="str">
        <f>IF(F52&gt;0,G52*F52,"")</f>
        <v/>
      </c>
    </row>
    <row r="53" spans="2:9" ht="17.399999999999999" customHeight="1" x14ac:dyDescent="0.3">
      <c r="B53" s="66"/>
      <c r="C53" s="102" t="str">
        <f>[1]BASE!B46</f>
        <v>Savon senteur senteur cologne - Enrichi en karité</v>
      </c>
      <c r="D53" s="68" t="str">
        <f>[1]BASE!Q46</f>
        <v>150 g</v>
      </c>
      <c r="E53" s="68" t="str">
        <f>[1]BASE!R46</f>
        <v>SA1</v>
      </c>
      <c r="F53" s="32"/>
      <c r="G53" s="100">
        <f>VLOOKUP(E53,[1]BASE!R$3:U$81,3,FALSE)</f>
        <v>3.4</v>
      </c>
      <c r="H53" s="101">
        <f>VLOOKUP(E53,[1]BASE!R$3:U$81,4,FALSE)</f>
        <v>6</v>
      </c>
      <c r="I53" s="79" t="str">
        <f>IF(F53&gt;0,G53*F53,"")</f>
        <v/>
      </c>
    </row>
    <row r="54" spans="2:9" ht="17.399999999999999" customHeight="1" x14ac:dyDescent="0.3">
      <c r="B54" s="66"/>
      <c r="C54" s="102" t="str">
        <f>[1]BASE!B47</f>
        <v>Savon au miel - Enrichi en extrait de coton</v>
      </c>
      <c r="D54" s="68" t="str">
        <f>[1]BASE!Q47</f>
        <v>150 g</v>
      </c>
      <c r="E54" s="68" t="str">
        <f>[1]BASE!R47</f>
        <v>SM</v>
      </c>
      <c r="F54" s="32"/>
      <c r="G54" s="100">
        <f>VLOOKUP(E54,[1]BASE!R$3:U$81,3,FALSE)</f>
        <v>3.9</v>
      </c>
      <c r="H54" s="101">
        <f>VLOOKUP(E54,[1]BASE!R$3:U$81,4,FALSE)</f>
        <v>7.1</v>
      </c>
      <c r="I54" s="79" t="str">
        <f>IF(F54&gt;0,G54*F54,"")</f>
        <v/>
      </c>
    </row>
    <row r="55" spans="2:9" ht="17.399999999999999" customHeight="1" x14ac:dyDescent="0.3">
      <c r="B55" s="66"/>
      <c r="C55" s="102" t="str">
        <f>[1]BASE!B48</f>
        <v>Savon senteur tilleul - Enrichi en karité</v>
      </c>
      <c r="D55" s="68" t="str">
        <f>[1]BASE!Q48</f>
        <v>150 g</v>
      </c>
      <c r="E55" s="68" t="str">
        <f>[1]BASE!R48</f>
        <v>SCT</v>
      </c>
      <c r="F55" s="32"/>
      <c r="G55" s="73">
        <f>VLOOKUP(E55,[1]BASE!R$3:U$81,3,FALSE)</f>
        <v>3.65</v>
      </c>
      <c r="H55" s="74">
        <f>VLOOKUP(E55,[1]BASE!R$3:U$81,4,FALSE)</f>
        <v>6.6</v>
      </c>
      <c r="I55" s="71" t="str">
        <f>IF(F55&gt;0,G55*F55,"")</f>
        <v/>
      </c>
    </row>
    <row r="56" spans="2:9" ht="17.399999999999999" customHeight="1" x14ac:dyDescent="0.3">
      <c r="B56" s="66"/>
      <c r="C56" s="102" t="str">
        <f>[1]BASE!B49</f>
        <v>Savon senteur thé vert - Enrichi en extrait de calendula</v>
      </c>
      <c r="D56" s="68" t="str">
        <f>[1]BASE!Q49</f>
        <v>150 g</v>
      </c>
      <c r="E56" s="68" t="str">
        <f>[1]BASE!R49</f>
        <v>STHE</v>
      </c>
      <c r="F56" s="32"/>
      <c r="G56" s="73">
        <f>VLOOKUP(E56,[1]BASE!R$3:U$81,3,FALSE)</f>
        <v>3.5</v>
      </c>
      <c r="H56" s="74">
        <f>VLOOKUP(E56,[1]BASE!R$3:U$81,4,FALSE)</f>
        <v>6.1999999999999993</v>
      </c>
      <c r="I56" s="71" t="str">
        <f>IF(F56&gt;0,G56*F56,"")</f>
        <v/>
      </c>
    </row>
    <row r="57" spans="2:9" ht="17.399999999999999" customHeight="1" x14ac:dyDescent="0.3">
      <c r="B57" s="66"/>
      <c r="C57" s="102" t="str">
        <f>[1]BASE!B50</f>
        <v>Savon senteur vétiver - Enrichi en amande douce</v>
      </c>
      <c r="D57" s="68" t="str">
        <f>[1]BASE!Q50</f>
        <v>150 g</v>
      </c>
      <c r="E57" s="68" t="str">
        <f>[1]BASE!R50</f>
        <v>SVETY</v>
      </c>
      <c r="F57" s="32"/>
      <c r="G57" s="73">
        <f>VLOOKUP(E57,[1]BASE!R$3:U$81,3,FALSE)</f>
        <v>3.45</v>
      </c>
      <c r="H57" s="74">
        <f>VLOOKUP(E57,[1]BASE!R$3:U$81,4,FALSE)</f>
        <v>6.1</v>
      </c>
      <c r="I57" s="71" t="str">
        <f>IF(F57&gt;0,G57*F57,"")</f>
        <v/>
      </c>
    </row>
    <row r="58" spans="2:9" ht="17.399999999999999" customHeight="1" thickBot="1" x14ac:dyDescent="0.35">
      <c r="B58" s="80"/>
      <c r="C58" s="103" t="str">
        <f>[1]BASE!B51</f>
        <v>Savon galet à l'aloe vera - Enrichi en amande douce</v>
      </c>
      <c r="D58" s="82" t="str">
        <f>[1]BASE!Q51</f>
        <v>150 g</v>
      </c>
      <c r="E58" s="82" t="str">
        <f>[1]BASE!R51</f>
        <v>SALOE</v>
      </c>
      <c r="F58" s="34"/>
      <c r="G58" s="83">
        <f>VLOOKUP(E58,[1]BASE!R$3:U$81,3,FALSE)</f>
        <v>3.85</v>
      </c>
      <c r="H58" s="84">
        <f>VLOOKUP(E58,[1]BASE!R$3:U$81,4,FALSE)</f>
        <v>6.9</v>
      </c>
      <c r="I58" s="85" t="str">
        <f>IF(F58&gt;0,G58*F58,"")</f>
        <v/>
      </c>
    </row>
    <row r="59" spans="2:9" ht="29.4" customHeight="1" thickBot="1" x14ac:dyDescent="0.35">
      <c r="B59" s="39" t="str">
        <f>B2</f>
        <v>BON DE COMMANDE REVENDEURS - Valable jusqu'au 15/03/2018</v>
      </c>
      <c r="C59" s="40"/>
      <c r="D59" s="41"/>
      <c r="E59" s="41"/>
      <c r="F59" s="41"/>
      <c r="G59" s="41"/>
      <c r="H59" s="41"/>
      <c r="I59" s="42"/>
    </row>
    <row r="60" spans="2:9" ht="42" thickBot="1" x14ac:dyDescent="0.35">
      <c r="B60" s="104" t="str">
        <f>B9</f>
        <v>DESIGNATION</v>
      </c>
      <c r="C60" s="54"/>
      <c r="D60" s="55" t="str">
        <f>D9</f>
        <v>Volume</v>
      </c>
      <c r="E60" s="56" t="str">
        <f>E9</f>
        <v>Code article</v>
      </c>
      <c r="F60" s="56" t="str">
        <f>F9</f>
        <v>Quantité</v>
      </c>
      <c r="G60" s="57" t="str">
        <f>G9</f>
        <v>Prix Achat        HT</v>
      </c>
      <c r="H60" s="58" t="str">
        <f>H9</f>
        <v>Prix Public Conseillé TTC</v>
      </c>
      <c r="I60" s="59" t="str">
        <f>I9</f>
        <v>Total HT</v>
      </c>
    </row>
    <row r="61" spans="2:9" ht="18" customHeight="1" x14ac:dyDescent="0.3">
      <c r="B61" s="105" t="str">
        <f>B27</f>
        <v>CORPS &amp; CHEVEUX</v>
      </c>
      <c r="C61" s="102" t="str">
        <f>[1]BASE!B52</f>
        <v>Coffret 4 savonnettes 100 g (senteurs : SL, SE, SCH, SC)</v>
      </c>
      <c r="D61" s="62" t="str">
        <f>[1]BASE!Q52</f>
        <v>4 x 100 g</v>
      </c>
      <c r="E61" s="62" t="str">
        <f>[1]BASE!R52</f>
        <v>1SAB4</v>
      </c>
      <c r="F61" s="33"/>
      <c r="G61" s="106">
        <f>VLOOKUP(E61,[1]BASE!R$3:U$81,3,FALSE)</f>
        <v>8.15</v>
      </c>
      <c r="H61" s="107">
        <f>VLOOKUP(E61,[1]BASE!R$3:U$81,4,FALSE)</f>
        <v>14.7</v>
      </c>
      <c r="I61" s="65" t="str">
        <f>IF(F61&gt;0,G61*F61,"")</f>
        <v/>
      </c>
    </row>
    <row r="62" spans="2:9" ht="18" customHeight="1" x14ac:dyDescent="0.3">
      <c r="B62" s="66"/>
      <c r="C62" s="102" t="str">
        <f>[1]BASE!B53</f>
        <v>Coffret 4 savonnettes 100 g (senteurs : SVA, SVE, SCO et SMV)</v>
      </c>
      <c r="D62" s="68" t="str">
        <f>[1]BASE!Q53</f>
        <v>4 x 100 g</v>
      </c>
      <c r="E62" s="68" t="str">
        <f>[1]BASE!R53</f>
        <v>1SAB4N</v>
      </c>
      <c r="F62" s="32"/>
      <c r="G62" s="73">
        <f>VLOOKUP(E62,[1]BASE!R$3:U$81,3,FALSE)</f>
        <v>8.1999999999999993</v>
      </c>
      <c r="H62" s="74">
        <f>VLOOKUP(E62,[1]BASE!R$3:U$81,4,FALSE)</f>
        <v>14.799999999999999</v>
      </c>
      <c r="I62" s="71" t="str">
        <f>IF(F62&gt;0,G62*F62,"")</f>
        <v/>
      </c>
    </row>
    <row r="63" spans="2:9" ht="18" customHeight="1" x14ac:dyDescent="0.3">
      <c r="B63" s="66"/>
      <c r="C63" s="102" t="str">
        <f>[1]BASE!B54</f>
        <v>Coffret 3 savonnettes 100 g senteur Cologne</v>
      </c>
      <c r="D63" s="68" t="str">
        <f>[1]BASE!Q54</f>
        <v>3 x 100 g</v>
      </c>
      <c r="E63" s="68" t="str">
        <f>[1]BASE!R54</f>
        <v>SAB</v>
      </c>
      <c r="F63" s="32"/>
      <c r="G63" s="73">
        <f>VLOOKUP(E63,[1]BASE!R$3:U$81,3,FALSE)</f>
        <v>6.2</v>
      </c>
      <c r="H63" s="74">
        <f>VLOOKUP(E63,[1]BASE!R$3:U$81,4,FALSE)</f>
        <v>11.2</v>
      </c>
      <c r="I63" s="71" t="str">
        <f>IF(F63&gt;0,G63*F63,"")</f>
        <v/>
      </c>
    </row>
    <row r="64" spans="2:9" ht="18" customHeight="1" x14ac:dyDescent="0.3">
      <c r="B64" s="66"/>
      <c r="C64" s="102" t="str">
        <f>[1]BASE!B55</f>
        <v>Savonnette senteur lavande - Enrichi en arnica</v>
      </c>
      <c r="D64" s="68" t="str">
        <f>[1]BASE!Q55</f>
        <v>100 g</v>
      </c>
      <c r="E64" s="68" t="str">
        <f>[1]BASE!R55</f>
        <v>SL</v>
      </c>
      <c r="F64" s="32"/>
      <c r="G64" s="73">
        <f>VLOOKUP(E64,[1]BASE!R$3:U$81,3,FALSE)</f>
        <v>2.4</v>
      </c>
      <c r="H64" s="74">
        <f>VLOOKUP(E64,[1]BASE!R$3:U$81,4,FALSE)</f>
        <v>4.3</v>
      </c>
      <c r="I64" s="71" t="str">
        <f>IF(F64&gt;0,G64*F64,"")</f>
        <v/>
      </c>
    </row>
    <row r="65" spans="2:9" ht="18" customHeight="1" x14ac:dyDescent="0.3">
      <c r="B65" s="66"/>
      <c r="C65" s="102" t="str">
        <f>[1]BASE!B56</f>
        <v>Savonnette senteur églantine - Enrichi en amande douce</v>
      </c>
      <c r="D65" s="68" t="str">
        <f>[1]BASE!Q56</f>
        <v>100 g</v>
      </c>
      <c r="E65" s="68" t="str">
        <f>[1]BASE!R56</f>
        <v>SE</v>
      </c>
      <c r="F65" s="32"/>
      <c r="G65" s="73">
        <f>VLOOKUP(E65,[1]BASE!R$3:U$81,3,FALSE)</f>
        <v>2.4</v>
      </c>
      <c r="H65" s="74">
        <f>VLOOKUP(E65,[1]BASE!R$3:U$81,4,FALSE)</f>
        <v>4.3</v>
      </c>
      <c r="I65" s="71" t="str">
        <f>IF(F65&gt;0,G65*F65,"")</f>
        <v/>
      </c>
    </row>
    <row r="66" spans="2:9" ht="18" customHeight="1" x14ac:dyDescent="0.3">
      <c r="B66" s="66"/>
      <c r="C66" s="102" t="str">
        <f>[1]BASE!B57</f>
        <v>Savonnette senteur chèvrefeuille - Enrichi en germe de blé</v>
      </c>
      <c r="D66" s="68" t="str">
        <f>[1]BASE!Q57</f>
        <v>100 g</v>
      </c>
      <c r="E66" s="68" t="str">
        <f>[1]BASE!R57</f>
        <v>SCH</v>
      </c>
      <c r="F66" s="32"/>
      <c r="G66" s="73">
        <f>VLOOKUP(E66,[1]BASE!R$3:U$81,3,FALSE)</f>
        <v>2.4</v>
      </c>
      <c r="H66" s="74">
        <f>VLOOKUP(E66,[1]BASE!R$3:U$81,4,FALSE)</f>
        <v>4.3</v>
      </c>
      <c r="I66" s="71" t="str">
        <f>IF(F66&gt;0,G66*F66,"")</f>
        <v/>
      </c>
    </row>
    <row r="67" spans="2:9" ht="18" customHeight="1" x14ac:dyDescent="0.3">
      <c r="B67" s="66"/>
      <c r="C67" s="102" t="str">
        <f>[1]BASE!B58</f>
        <v>Savonnette senteur cologne - Enrichi en karité</v>
      </c>
      <c r="D67" s="68" t="str">
        <f>[1]BASE!Q58</f>
        <v>100 g</v>
      </c>
      <c r="E67" s="68" t="str">
        <f>[1]BASE!R58</f>
        <v>SC</v>
      </c>
      <c r="F67" s="32"/>
      <c r="G67" s="73">
        <f>VLOOKUP(E67,[1]BASE!R$3:U$81,3,FALSE)</f>
        <v>2.4</v>
      </c>
      <c r="H67" s="74">
        <f>VLOOKUP(E67,[1]BASE!R$3:U$81,4,FALSE)</f>
        <v>4.3</v>
      </c>
      <c r="I67" s="71" t="str">
        <f>IF(F67&gt;0,G67*F67,"")</f>
        <v/>
      </c>
    </row>
    <row r="68" spans="2:9" ht="18" customHeight="1" x14ac:dyDescent="0.3">
      <c r="B68" s="66"/>
      <c r="C68" s="102" t="str">
        <f>[1]BASE!B59</f>
        <v>Savonnette senteur vanille - Enrichi en noisette</v>
      </c>
      <c r="D68" s="68" t="str">
        <f>[1]BASE!Q59</f>
        <v>100 g</v>
      </c>
      <c r="E68" s="68" t="str">
        <f>[1]BASE!R59</f>
        <v>SVA</v>
      </c>
      <c r="F68" s="32"/>
      <c r="G68" s="73">
        <f>VLOOKUP(E68,[1]BASE!R$3:U$81,3,FALSE)</f>
        <v>2.4</v>
      </c>
      <c r="H68" s="74">
        <f>VLOOKUP(E68,[1]BASE!R$3:U$81,4,FALSE)</f>
        <v>4.3</v>
      </c>
      <c r="I68" s="71" t="str">
        <f>IF(F68&gt;0,G68*F68,"")</f>
        <v/>
      </c>
    </row>
    <row r="69" spans="2:9" ht="18" customHeight="1" x14ac:dyDescent="0.3">
      <c r="B69" s="66"/>
      <c r="C69" s="102" t="str">
        <f>[1]BASE!B60</f>
        <v>Savonnette senteur verveine - Enrichi en avocat</v>
      </c>
      <c r="D69" s="68" t="str">
        <f>[1]BASE!Q60</f>
        <v>100 g</v>
      </c>
      <c r="E69" s="68" t="str">
        <f>[1]BASE!R60</f>
        <v>SVE</v>
      </c>
      <c r="F69" s="32"/>
      <c r="G69" s="73">
        <f>VLOOKUP(E69,[1]BASE!R$3:U$81,3,FALSE)</f>
        <v>2.4</v>
      </c>
      <c r="H69" s="74">
        <f>VLOOKUP(E69,[1]BASE!R$3:U$81,4,FALSE)</f>
        <v>4.3</v>
      </c>
      <c r="I69" s="71" t="str">
        <f>IF(F69&gt;0,G69*F69,"")</f>
        <v/>
      </c>
    </row>
    <row r="70" spans="2:9" ht="18" customHeight="1" x14ac:dyDescent="0.3">
      <c r="B70" s="66"/>
      <c r="C70" s="102" t="str">
        <f>[1]BASE!B61</f>
        <v>Savonnette senteur cannelle-orange - Enrichi en karité</v>
      </c>
      <c r="D70" s="68" t="str">
        <f>[1]BASE!Q61</f>
        <v>100 g</v>
      </c>
      <c r="E70" s="68" t="str">
        <f>[1]BASE!R61</f>
        <v>SCO</v>
      </c>
      <c r="F70" s="32"/>
      <c r="G70" s="73">
        <f>VLOOKUP(E70,[1]BASE!R$3:U$81,3,FALSE)</f>
        <v>2.4</v>
      </c>
      <c r="H70" s="74">
        <f>VLOOKUP(E70,[1]BASE!R$3:U$81,4,FALSE)</f>
        <v>4.3</v>
      </c>
      <c r="I70" s="71" t="str">
        <f>IF(F70&gt;0,G70*F70,"")</f>
        <v/>
      </c>
    </row>
    <row r="71" spans="2:9" ht="18" customHeight="1" x14ac:dyDescent="0.3">
      <c r="B71" s="66"/>
      <c r="C71" s="102" t="str">
        <f>[1]BASE!B62</f>
        <v>Savonnette senteur mûre-violette - Enrichi en onagre</v>
      </c>
      <c r="D71" s="68" t="str">
        <f>[1]BASE!Q62</f>
        <v>100 g</v>
      </c>
      <c r="E71" s="68" t="str">
        <f>[1]BASE!R62</f>
        <v>SMV</v>
      </c>
      <c r="F71" s="32"/>
      <c r="G71" s="73">
        <f>VLOOKUP(E71,[1]BASE!R$3:U$81,3,FALSE)</f>
        <v>2.4</v>
      </c>
      <c r="H71" s="74">
        <f>VLOOKUP(E71,[1]BASE!R$3:U$81,4,FALSE)</f>
        <v>4.3</v>
      </c>
      <c r="I71" s="71" t="str">
        <f>IF(F71&gt;0,G71*F71,"")</f>
        <v/>
      </c>
    </row>
    <row r="72" spans="2:9" ht="18" customHeight="1" x14ac:dyDescent="0.3">
      <c r="B72" s="66"/>
      <c r="C72" s="102" t="s">
        <v>13</v>
      </c>
      <c r="D72" s="68" t="str">
        <f>[1]BASE!Q63</f>
        <v>20 g</v>
      </c>
      <c r="E72" s="68" t="str">
        <f>[1]BASE!R63</f>
        <v>SV1L20</v>
      </c>
      <c r="F72" s="32"/>
      <c r="G72" s="73">
        <f>VLOOKUP(E72,[1]BASE!R$3:U$81,3,FALSE)</f>
        <v>1</v>
      </c>
      <c r="H72" s="74">
        <f>VLOOKUP(E72,[1]BASE!R$3:U$81,4,FALSE)</f>
        <v>1.8</v>
      </c>
      <c r="I72" s="71" t="str">
        <f>IF(F72&gt;0,G72*F72,"")</f>
        <v/>
      </c>
    </row>
    <row r="73" spans="2:9" ht="18" customHeight="1" x14ac:dyDescent="0.3">
      <c r="B73" s="66"/>
      <c r="C73" s="108" t="str">
        <f>[1]BASE!B64</f>
        <v>églantine</v>
      </c>
      <c r="D73" s="68" t="str">
        <f>[1]BASE!Q64</f>
        <v>20 g</v>
      </c>
      <c r="E73" s="68" t="str">
        <f>[1]BASE!R64</f>
        <v>SV1E20</v>
      </c>
      <c r="F73" s="32"/>
      <c r="G73" s="73">
        <f>VLOOKUP(E73,[1]BASE!R$3:U$81,3,FALSE)</f>
        <v>1</v>
      </c>
      <c r="H73" s="74">
        <f>VLOOKUP(E73,[1]BASE!R$3:U$81,4,FALSE)</f>
        <v>1.8</v>
      </c>
      <c r="I73" s="71" t="str">
        <f>IF(F73&gt;0,G73*F73,"")</f>
        <v/>
      </c>
    </row>
    <row r="74" spans="2:9" ht="18" customHeight="1" x14ac:dyDescent="0.3">
      <c r="B74" s="66"/>
      <c r="C74" s="108" t="str">
        <f>[1]BASE!B65</f>
        <v>chèvrefeuille</v>
      </c>
      <c r="D74" s="68" t="str">
        <f>[1]BASE!Q65</f>
        <v>20 g</v>
      </c>
      <c r="E74" s="68" t="str">
        <f>[1]BASE!R65</f>
        <v>SV1CH20</v>
      </c>
      <c r="F74" s="32"/>
      <c r="G74" s="73">
        <f>VLOOKUP(E74,[1]BASE!R$3:U$81,3,FALSE)</f>
        <v>1</v>
      </c>
      <c r="H74" s="74">
        <f>VLOOKUP(E74,[1]BASE!R$3:U$81,4,FALSE)</f>
        <v>1.8</v>
      </c>
      <c r="I74" s="71" t="str">
        <f>IF(F74&gt;0,G74*F74,"")</f>
        <v/>
      </c>
    </row>
    <row r="75" spans="2:9" ht="18" customHeight="1" x14ac:dyDescent="0.3">
      <c r="B75" s="66"/>
      <c r="C75" s="108" t="str">
        <f>[1]BASE!B66</f>
        <v>Cologne</v>
      </c>
      <c r="D75" s="68" t="str">
        <f>[1]BASE!Q66</f>
        <v>20 g</v>
      </c>
      <c r="E75" s="68" t="str">
        <f>[1]BASE!R66</f>
        <v>SV1C20</v>
      </c>
      <c r="F75" s="32"/>
      <c r="G75" s="73">
        <f>VLOOKUP(E75,[1]BASE!R$3:U$81,3,FALSE)</f>
        <v>1</v>
      </c>
      <c r="H75" s="74">
        <f>VLOOKUP(E75,[1]BASE!R$3:U$81,4,FALSE)</f>
        <v>1.8</v>
      </c>
      <c r="I75" s="71" t="str">
        <f>IF(F75&gt;0,G75*F75,"")</f>
        <v/>
      </c>
    </row>
    <row r="76" spans="2:9" ht="18" customHeight="1" x14ac:dyDescent="0.3">
      <c r="B76" s="66"/>
      <c r="C76" s="108" t="str">
        <f>[1]BASE!B67</f>
        <v>vanille</v>
      </c>
      <c r="D76" s="68" t="str">
        <f>[1]BASE!Q67</f>
        <v>20 g</v>
      </c>
      <c r="E76" s="68" t="str">
        <f>[1]BASE!R67</f>
        <v>SV1VA20</v>
      </c>
      <c r="F76" s="32"/>
      <c r="G76" s="73">
        <f>VLOOKUP(E76,[1]BASE!R$3:U$81,3,FALSE)</f>
        <v>1</v>
      </c>
      <c r="H76" s="74">
        <f>VLOOKUP(E76,[1]BASE!R$3:U$81,4,FALSE)</f>
        <v>1.8</v>
      </c>
      <c r="I76" s="71" t="str">
        <f>IF(F76&gt;0,G76*F76,"")</f>
        <v/>
      </c>
    </row>
    <row r="77" spans="2:9" ht="18" customHeight="1" x14ac:dyDescent="0.3">
      <c r="B77" s="66"/>
      <c r="C77" s="108" t="str">
        <f>[1]BASE!B68</f>
        <v>verveine</v>
      </c>
      <c r="D77" s="68" t="str">
        <f>[1]BASE!Q68</f>
        <v>20 g</v>
      </c>
      <c r="E77" s="68" t="str">
        <f>[1]BASE!R68</f>
        <v>SV1VE20</v>
      </c>
      <c r="F77" s="32"/>
      <c r="G77" s="73">
        <f>VLOOKUP(E77,[1]BASE!R$3:U$81,3,FALSE)</f>
        <v>1</v>
      </c>
      <c r="H77" s="74">
        <f>VLOOKUP(E77,[1]BASE!R$3:U$81,4,FALSE)</f>
        <v>1.8</v>
      </c>
      <c r="I77" s="71" t="str">
        <f>IF(F77&gt;0,G77*F77,"")</f>
        <v/>
      </c>
    </row>
    <row r="78" spans="2:9" ht="18" customHeight="1" x14ac:dyDescent="0.3">
      <c r="B78" s="66"/>
      <c r="C78" s="108" t="str">
        <f>[1]BASE!B69</f>
        <v>cannelle-orange</v>
      </c>
      <c r="D78" s="68" t="str">
        <f>[1]BASE!Q69</f>
        <v>20 g</v>
      </c>
      <c r="E78" s="68" t="str">
        <f>[1]BASE!R69</f>
        <v>SV1CO20</v>
      </c>
      <c r="F78" s="32"/>
      <c r="G78" s="73">
        <f>VLOOKUP(E78,[1]BASE!R$3:U$81,3,FALSE)</f>
        <v>1</v>
      </c>
      <c r="H78" s="74">
        <f>VLOOKUP(E78,[1]BASE!R$3:U$81,4,FALSE)</f>
        <v>1.8</v>
      </c>
      <c r="I78" s="71" t="str">
        <f>IF(F78&gt;0,G78*F78,"")</f>
        <v/>
      </c>
    </row>
    <row r="79" spans="2:9" ht="18" customHeight="1" thickBot="1" x14ac:dyDescent="0.35">
      <c r="B79" s="80"/>
      <c r="C79" s="109" t="str">
        <f>[1]BASE!B70</f>
        <v>mûre-violette</v>
      </c>
      <c r="D79" s="82" t="str">
        <f>[1]BASE!Q70</f>
        <v>20 g</v>
      </c>
      <c r="E79" s="82" t="str">
        <f>[1]BASE!R70</f>
        <v>SV1MV20</v>
      </c>
      <c r="F79" s="34"/>
      <c r="G79" s="83">
        <f>VLOOKUP(E79,[1]BASE!R$3:U$81,3,FALSE)</f>
        <v>1</v>
      </c>
      <c r="H79" s="84">
        <f>VLOOKUP(E79,[1]BASE!R$3:U$81,4,FALSE)</f>
        <v>1.8</v>
      </c>
      <c r="I79" s="85" t="str">
        <f>IF(F79&gt;0,G79*F79,"")</f>
        <v/>
      </c>
    </row>
    <row r="80" spans="2:9" ht="18" customHeight="1" x14ac:dyDescent="0.3">
      <c r="B80" s="110" t="str">
        <f>[1]BASE!A71</f>
        <v>SENTEURS</v>
      </c>
      <c r="C80" s="111" t="str">
        <f>[1]BASE!B71</f>
        <v>Eau de Cologne fraîche 70% vol.</v>
      </c>
      <c r="D80" s="62" t="str">
        <f>[1]BASE!Q71</f>
        <v>Fl 100 ml</v>
      </c>
      <c r="E80" s="62" t="str">
        <f>[1]BASE!R71</f>
        <v>C701</v>
      </c>
      <c r="F80" s="33"/>
      <c r="G80" s="112">
        <f>VLOOKUP(E80,[1]BASE!R$3:U$81,3,FALSE)</f>
        <v>5.3</v>
      </c>
      <c r="H80" s="113">
        <f>VLOOKUP(E80,[1]BASE!R$3:U$81,4,FALSE)</f>
        <v>10</v>
      </c>
      <c r="I80" s="65" t="str">
        <f>IF(F80&gt;0,G80*F80,"")</f>
        <v/>
      </c>
    </row>
    <row r="81" spans="2:9" ht="18" customHeight="1" x14ac:dyDescent="0.3">
      <c r="B81" s="114"/>
      <c r="C81" s="61"/>
      <c r="D81" s="68" t="str">
        <f>[1]BASE!Q72</f>
        <v>Fl 500 ml</v>
      </c>
      <c r="E81" s="68" t="str">
        <f>[1]BASE!R72</f>
        <v>C703</v>
      </c>
      <c r="F81" s="32"/>
      <c r="G81" s="115">
        <f>VLOOKUP(E81,[1]BASE!R$3:U$81,3,FALSE)</f>
        <v>11.2</v>
      </c>
      <c r="H81" s="116">
        <f>VLOOKUP(E81,[1]BASE!R$3:U$81,4,FALSE)</f>
        <v>20.6</v>
      </c>
      <c r="I81" s="71" t="str">
        <f>IF(F81&gt;0,G81*F81,"")</f>
        <v/>
      </c>
    </row>
    <row r="82" spans="2:9" ht="18" customHeight="1" x14ac:dyDescent="0.3">
      <c r="B82" s="114"/>
      <c r="C82" s="97" t="str">
        <f>[1]BASE!B73</f>
        <v>Eau de Cologne classique 80% vol.</v>
      </c>
      <c r="D82" s="68" t="str">
        <f>[1]BASE!Q73</f>
        <v>Fl 100 ml</v>
      </c>
      <c r="E82" s="68" t="str">
        <f>[1]BASE!R73</f>
        <v>C801</v>
      </c>
      <c r="F82" s="32"/>
      <c r="G82" s="115">
        <f>VLOOKUP(E82,[1]BASE!R$3:U$81,3,FALSE)</f>
        <v>5.7</v>
      </c>
      <c r="H82" s="116">
        <f>VLOOKUP(E82,[1]BASE!R$3:U$81,4,FALSE)</f>
        <v>10.7</v>
      </c>
      <c r="I82" s="71" t="str">
        <f>IF(F82&gt;0,G82*F82,"")</f>
        <v/>
      </c>
    </row>
    <row r="83" spans="2:9" ht="18" customHeight="1" x14ac:dyDescent="0.3">
      <c r="B83" s="114"/>
      <c r="C83" s="61"/>
      <c r="D83" s="68" t="str">
        <f>[1]BASE!Q74</f>
        <v>Fl 500 ml</v>
      </c>
      <c r="E83" s="68" t="str">
        <f>[1]BASE!R74</f>
        <v>C803</v>
      </c>
      <c r="F83" s="32"/>
      <c r="G83" s="115">
        <f>VLOOKUP(E83,[1]BASE!R$3:U$81,3,FALSE)</f>
        <v>12.05</v>
      </c>
      <c r="H83" s="116">
        <f>VLOOKUP(E83,[1]BASE!R$3:U$81,4,FALSE)</f>
        <v>22.200000000000003</v>
      </c>
      <c r="I83" s="71" t="str">
        <f>IF(F83&gt;0,G83*F83,"")</f>
        <v/>
      </c>
    </row>
    <row r="84" spans="2:9" ht="18" customHeight="1" x14ac:dyDescent="0.3">
      <c r="B84" s="114"/>
      <c r="C84" s="97" t="str">
        <f>[1]BASE!B75</f>
        <v>Eau de Cologne apaisante 90% vol.</v>
      </c>
      <c r="D84" s="68" t="str">
        <f>[1]BASE!Q75</f>
        <v>Fl 100 ml</v>
      </c>
      <c r="E84" s="68" t="str">
        <f>[1]BASE!R75</f>
        <v>C901</v>
      </c>
      <c r="F84" s="32"/>
      <c r="G84" s="115">
        <f>VLOOKUP(E84,[1]BASE!R$3:U$81,3,FALSE)</f>
        <v>6.4</v>
      </c>
      <c r="H84" s="116">
        <f>VLOOKUP(E84,[1]BASE!R$3:U$81,4,FALSE)</f>
        <v>11.9</v>
      </c>
      <c r="I84" s="71" t="str">
        <f>IF(F84&gt;0,G84*F84,"")</f>
        <v/>
      </c>
    </row>
    <row r="85" spans="2:9" ht="18" customHeight="1" x14ac:dyDescent="0.3">
      <c r="B85" s="114"/>
      <c r="C85" s="61"/>
      <c r="D85" s="68" t="str">
        <f>[1]BASE!Q76</f>
        <v>Fl 500 ml</v>
      </c>
      <c r="E85" s="68" t="str">
        <f>[1]BASE!R76</f>
        <v>C903</v>
      </c>
      <c r="F85" s="32"/>
      <c r="G85" s="115">
        <f>VLOOKUP(E85,[1]BASE!R$3:U$81,3,FALSE)</f>
        <v>17.05</v>
      </c>
      <c r="H85" s="116">
        <f>VLOOKUP(E85,[1]BASE!R$3:U$81,4,FALSE)</f>
        <v>31.200000000000003</v>
      </c>
      <c r="I85" s="71" t="str">
        <f>IF(F85&gt;0,G85*F85,"")</f>
        <v/>
      </c>
    </row>
    <row r="86" spans="2:9" ht="18" customHeight="1" x14ac:dyDescent="0.3">
      <c r="B86" s="114"/>
      <c r="C86" s="97" t="str">
        <f>[1]BASE!B77</f>
        <v>Eau de Cologne lavande 80% vol.</v>
      </c>
      <c r="D86" s="68" t="str">
        <f>[1]BASE!Q77</f>
        <v>Fl 100 ml</v>
      </c>
      <c r="E86" s="68" t="str">
        <f>[1]BASE!R77</f>
        <v>CL801</v>
      </c>
      <c r="F86" s="32"/>
      <c r="G86" s="115">
        <f>VLOOKUP(E86,[1]BASE!R$3:U$81,3,FALSE)</f>
        <v>5.85</v>
      </c>
      <c r="H86" s="116">
        <f>VLOOKUP(E86,[1]BASE!R$3:U$81,4,FALSE)</f>
        <v>11</v>
      </c>
      <c r="I86" s="71" t="str">
        <f>IF(F86&gt;0,G86*F86,"")</f>
        <v/>
      </c>
    </row>
    <row r="87" spans="2:9" ht="18" customHeight="1" x14ac:dyDescent="0.3">
      <c r="B87" s="114"/>
      <c r="C87" s="61"/>
      <c r="D87" s="68" t="str">
        <f>[1]BASE!Q78</f>
        <v>Fl 500 ml</v>
      </c>
      <c r="E87" s="68" t="str">
        <f>[1]BASE!R78</f>
        <v>CL803</v>
      </c>
      <c r="F87" s="32"/>
      <c r="G87" s="115">
        <f>VLOOKUP(E87,[1]BASE!R$3:U$81,3,FALSE)</f>
        <v>14.05</v>
      </c>
      <c r="H87" s="116">
        <f>VLOOKUP(E87,[1]BASE!R$3:U$81,4,FALSE)</f>
        <v>25.900000000000002</v>
      </c>
      <c r="I87" s="71" t="str">
        <f>IF(F87&gt;0,G87*F87,"")</f>
        <v/>
      </c>
    </row>
    <row r="88" spans="2:9" ht="18" customHeight="1" x14ac:dyDescent="0.3">
      <c r="B88" s="114"/>
      <c r="C88" s="97" t="str">
        <f>[1]BASE!B79</f>
        <v xml:space="preserve">
Eau de toilette Anne de France 90% vol.
                                                                                                                                                          </v>
      </c>
      <c r="D88" s="68" t="str">
        <f>[1]BASE!Q79</f>
        <v>Fl 100 ml</v>
      </c>
      <c r="E88" s="68" t="str">
        <f>[1]BASE!R79</f>
        <v>AF1</v>
      </c>
      <c r="F88" s="32"/>
      <c r="G88" s="115">
        <f>VLOOKUP(E88,[1]BASE!R$3:U$81,3,FALSE)</f>
        <v>12.15</v>
      </c>
      <c r="H88" s="116">
        <f>VLOOKUP(E88,[1]BASE!R$3:U$81,4,FALSE)</f>
        <v>23</v>
      </c>
      <c r="I88" s="71" t="str">
        <f>IF(F88&gt;0,G88*F88,"")</f>
        <v/>
      </c>
    </row>
    <row r="89" spans="2:9" ht="18" customHeight="1" x14ac:dyDescent="0.3">
      <c r="B89" s="114"/>
      <c r="C89" s="111"/>
      <c r="D89" s="68" t="str">
        <f>[1]BASE!Q81</f>
        <v>Vapo 100 ml</v>
      </c>
      <c r="E89" s="68" t="str">
        <f>[1]BASE!R81</f>
        <v>AF1V</v>
      </c>
      <c r="F89" s="32"/>
      <c r="G89" s="115">
        <f>VLOOKUP(E89,[1]BASE!R$3:U$81,3,FALSE)</f>
        <v>13.1</v>
      </c>
      <c r="H89" s="116">
        <f>VLOOKUP(E89,[1]BASE!R$3:U$81,4,FALSE)</f>
        <v>24.900000000000002</v>
      </c>
      <c r="I89" s="71" t="str">
        <f>IF(F89&gt;0,G89*F89,"")</f>
        <v/>
      </c>
    </row>
    <row r="90" spans="2:9" ht="18" customHeight="1" thickBot="1" x14ac:dyDescent="0.35">
      <c r="B90" s="117"/>
      <c r="C90" s="111"/>
      <c r="D90" s="118" t="str">
        <f>[1]BASE!Q80</f>
        <v>Fl 500 ml</v>
      </c>
      <c r="E90" s="118" t="str">
        <f>[1]BASE!R80</f>
        <v>AF3</v>
      </c>
      <c r="F90" s="31"/>
      <c r="G90" s="119">
        <f>VLOOKUP(E90,[1]BASE!R$3:U$81,3,FALSE)</f>
        <v>25.05</v>
      </c>
      <c r="H90" s="120">
        <f>VLOOKUP(E90,[1]BASE!R$3:U$81,4,FALSE)</f>
        <v>47.6</v>
      </c>
      <c r="I90" s="85" t="str">
        <f>IF(F90&gt;0,G90*F90,"")</f>
        <v/>
      </c>
    </row>
    <row r="91" spans="2:9" ht="30" customHeight="1" x14ac:dyDescent="0.3">
      <c r="B91" s="121" t="str">
        <f>[1]BASE!A1</f>
        <v>BON DE COMMANDE REVENDEURS - Valable jusqu'au 15/03/2018</v>
      </c>
      <c r="C91" s="122"/>
      <c r="D91" s="122"/>
      <c r="E91" s="123"/>
      <c r="F91" s="124"/>
      <c r="G91" s="125" t="s">
        <v>12</v>
      </c>
      <c r="H91" s="30">
        <f>SUM(I10:I90)</f>
        <v>0</v>
      </c>
      <c r="I91" s="29"/>
    </row>
    <row r="92" spans="2:9" ht="30" customHeight="1" x14ac:dyDescent="0.3">
      <c r="B92" s="28" t="s">
        <v>11</v>
      </c>
      <c r="C92" s="126"/>
      <c r="D92" s="126"/>
      <c r="E92" s="126"/>
      <c r="F92" s="126"/>
      <c r="G92" s="127"/>
      <c r="H92" s="27">
        <f>IF(H91&lt;500,15,0)</f>
        <v>15</v>
      </c>
      <c r="I92" s="26"/>
    </row>
    <row r="93" spans="2:9" ht="30" customHeight="1" x14ac:dyDescent="0.3">
      <c r="B93" s="25" t="s">
        <v>10</v>
      </c>
      <c r="C93" s="126"/>
      <c r="D93" s="126"/>
      <c r="E93" s="126"/>
      <c r="F93" s="126"/>
      <c r="G93" s="127"/>
      <c r="H93" s="24" t="str">
        <f>IF(H91=0,"",IF(H91&lt;500,"Merci à vous",IF(H91&lt;999,"Merci Beaucoup",IF(H91&lt;1499,"Vous y êtes presque",IF(H91&gt;1500,"Bravo c'est Gagné",0)))))</f>
        <v/>
      </c>
      <c r="I93" s="23"/>
    </row>
    <row r="94" spans="2:9" ht="30" customHeight="1" thickBot="1" x14ac:dyDescent="0.35">
      <c r="B94" s="22" t="s">
        <v>9</v>
      </c>
      <c r="C94" s="128"/>
      <c r="D94" s="128"/>
      <c r="E94" s="128"/>
      <c r="F94" s="128"/>
      <c r="G94" s="129"/>
      <c r="H94" s="21">
        <f>(H91+H92)*1.2</f>
        <v>18</v>
      </c>
      <c r="I94" s="20"/>
    </row>
    <row r="95" spans="2:9" ht="18.600000000000001" customHeight="1" x14ac:dyDescent="0.3">
      <c r="B95" s="5" t="s">
        <v>8</v>
      </c>
      <c r="C95" s="133"/>
      <c r="D95" s="134"/>
      <c r="E95" s="19" t="s">
        <v>7</v>
      </c>
      <c r="F95" s="135"/>
      <c r="G95" s="135"/>
      <c r="H95" s="135"/>
      <c r="I95" s="136"/>
    </row>
    <row r="96" spans="2:9" ht="18.600000000000001" customHeight="1" x14ac:dyDescent="0.3">
      <c r="B96" s="18" t="s">
        <v>6</v>
      </c>
      <c r="C96" s="137"/>
      <c r="D96" s="138"/>
      <c r="E96" s="18" t="s">
        <v>5</v>
      </c>
      <c r="F96" s="139"/>
      <c r="G96" s="139"/>
      <c r="H96" s="139"/>
      <c r="I96" s="140"/>
    </row>
    <row r="97" spans="2:9" ht="18.600000000000001" customHeight="1" x14ac:dyDescent="0.3">
      <c r="B97" s="17"/>
      <c r="C97" s="141"/>
      <c r="D97" s="142"/>
      <c r="E97" s="16"/>
      <c r="F97" s="143"/>
      <c r="G97" s="143"/>
      <c r="H97" s="143"/>
      <c r="I97" s="144"/>
    </row>
    <row r="98" spans="2:9" ht="18.600000000000001" customHeight="1" x14ac:dyDescent="0.3">
      <c r="B98" s="145"/>
      <c r="C98" s="141"/>
      <c r="D98" s="142"/>
      <c r="E98" s="146"/>
      <c r="F98" s="143"/>
      <c r="G98" s="143"/>
      <c r="H98" s="143"/>
      <c r="I98" s="144"/>
    </row>
    <row r="99" spans="2:9" ht="18.600000000000001" customHeight="1" x14ac:dyDescent="0.3">
      <c r="B99" s="145"/>
      <c r="C99" s="141"/>
      <c r="D99" s="142"/>
      <c r="E99" s="146"/>
      <c r="F99" s="143"/>
      <c r="G99" s="143"/>
      <c r="H99" s="143"/>
      <c r="I99" s="144"/>
    </row>
    <row r="100" spans="2:9" ht="32.4" customHeight="1" x14ac:dyDescent="0.3">
      <c r="B100" s="145"/>
      <c r="C100" s="141"/>
      <c r="D100" s="142"/>
      <c r="E100" s="146"/>
      <c r="F100" s="143"/>
      <c r="G100" s="143"/>
      <c r="H100" s="143"/>
      <c r="I100" s="144"/>
    </row>
    <row r="101" spans="2:9" ht="18.600000000000001" customHeight="1" x14ac:dyDescent="0.3">
      <c r="B101" s="15" t="s">
        <v>4</v>
      </c>
      <c r="C101" s="13"/>
      <c r="D101" s="147"/>
      <c r="E101" s="15" t="s">
        <v>4</v>
      </c>
      <c r="F101" s="14"/>
      <c r="G101" s="13"/>
      <c r="H101" s="12"/>
      <c r="I101" s="11"/>
    </row>
    <row r="102" spans="2:9" ht="18.600000000000001" customHeight="1" thickBot="1" x14ac:dyDescent="0.35">
      <c r="B102" s="10" t="s">
        <v>3</v>
      </c>
      <c r="C102" s="8"/>
      <c r="D102" s="148"/>
      <c r="E102" s="10" t="s">
        <v>3</v>
      </c>
      <c r="F102" s="9"/>
      <c r="G102" s="8"/>
      <c r="H102" s="7"/>
      <c r="I102" s="6"/>
    </row>
    <row r="103" spans="2:9" ht="18.600000000000001" customHeight="1" x14ac:dyDescent="0.3">
      <c r="B103" s="5" t="s">
        <v>2</v>
      </c>
      <c r="C103" s="149"/>
      <c r="D103" s="4"/>
      <c r="E103" s="4"/>
      <c r="F103" s="4"/>
      <c r="G103" s="4"/>
      <c r="H103" s="3"/>
      <c r="I103" s="2"/>
    </row>
    <row r="104" spans="2:9" ht="18.600000000000001" customHeight="1" x14ac:dyDescent="0.3">
      <c r="B104" s="1"/>
      <c r="C104" s="150"/>
      <c r="D104" s="150"/>
      <c r="E104" s="150"/>
      <c r="F104" s="150"/>
      <c r="G104" s="150"/>
      <c r="H104" s="150"/>
      <c r="I104" s="151"/>
    </row>
    <row r="105" spans="2:9" ht="18.600000000000001" customHeight="1" thickBot="1" x14ac:dyDescent="0.35">
      <c r="B105" s="152"/>
      <c r="C105" s="153"/>
      <c r="D105" s="153"/>
      <c r="E105" s="153"/>
      <c r="F105" s="153"/>
      <c r="G105" s="153"/>
      <c r="H105" s="153"/>
      <c r="I105" s="154"/>
    </row>
    <row r="106" spans="2:9" ht="86.4" customHeight="1" x14ac:dyDescent="0.3">
      <c r="C106" s="130" t="s">
        <v>1</v>
      </c>
      <c r="D106" s="131"/>
      <c r="E106" s="131"/>
      <c r="F106" s="131"/>
      <c r="G106" s="131"/>
      <c r="H106" s="131"/>
    </row>
    <row r="109" spans="2:9" x14ac:dyDescent="0.3">
      <c r="B109" s="132" t="s">
        <v>0</v>
      </c>
    </row>
  </sheetData>
  <sheetProtection algorithmName="SHA-512" hashValue="ZUf/1piZKmOqelSBV35TdISMKyY7+pH6iwr48WHccX5fr8CzLHg2u49My69KNvuzS+yVK54OyWGMZmkbS90j1A==" saltValue="plk4iGZ/Yb30Cl+TzX3eiw==" spinCount="100000" sheet="1" objects="1" scenarios="1" selectLockedCells="1"/>
  <mergeCells count="46">
    <mergeCell ref="B2:I2"/>
    <mergeCell ref="B3:I8"/>
    <mergeCell ref="B9:C9"/>
    <mergeCell ref="B10:B23"/>
    <mergeCell ref="C10:C11"/>
    <mergeCell ref="C12:C13"/>
    <mergeCell ref="C14:C15"/>
    <mergeCell ref="C18:C19"/>
    <mergeCell ref="B24:B26"/>
    <mergeCell ref="B27:B58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B59:I59"/>
    <mergeCell ref="B60:C60"/>
    <mergeCell ref="B61:B79"/>
    <mergeCell ref="B80:B90"/>
    <mergeCell ref="C80:C81"/>
    <mergeCell ref="C82:C83"/>
    <mergeCell ref="C84:C85"/>
    <mergeCell ref="C86:C87"/>
    <mergeCell ref="C88:C90"/>
    <mergeCell ref="B91:D91"/>
    <mergeCell ref="H91:I91"/>
    <mergeCell ref="B92:G92"/>
    <mergeCell ref="H92:I92"/>
    <mergeCell ref="B93:G93"/>
    <mergeCell ref="H93:I93"/>
    <mergeCell ref="B104:I105"/>
    <mergeCell ref="C106:H106"/>
    <mergeCell ref="B94:G94"/>
    <mergeCell ref="H94:I94"/>
    <mergeCell ref="E95:I95"/>
    <mergeCell ref="B96:D96"/>
    <mergeCell ref="E96:I96"/>
    <mergeCell ref="B97:D100"/>
    <mergeCell ref="E97:I10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BDC Les Bénédictines 2017</vt:lpstr>
      <vt:lpstr>'BDC Les Bénédictines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FRANCESCHINI</dc:creator>
  <cp:lastModifiedBy>Mathieu FRANCESCHINI</cp:lastModifiedBy>
  <dcterms:created xsi:type="dcterms:W3CDTF">2017-03-31T12:40:33Z</dcterms:created>
  <dcterms:modified xsi:type="dcterms:W3CDTF">2017-03-31T13:22:13Z</dcterms:modified>
</cp:coreProperties>
</file>