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édéric\Desktop\"/>
    </mc:Choice>
  </mc:AlternateContent>
  <bookViews>
    <workbookView xWindow="0" yWindow="0" windowWidth="20730" windowHeight="11760" activeTab="7"/>
  </bookViews>
  <sheets>
    <sheet name="85e-72nd" sheetId="1" r:id="rId1"/>
    <sheet name="85e-77y" sheetId="2" r:id="rId2"/>
    <sheet name="85e-15thYr" sheetId="4" r:id="rId3"/>
    <sheet name="85e-15e" sheetId="5" r:id="rId4"/>
    <sheet name="85e vs 33rd" sheetId="6" r:id="rId5"/>
    <sheet name="85e vs 17e" sheetId="7" r:id="rId6"/>
    <sheet name="85e vs 66th" sheetId="8" r:id="rId7"/>
    <sheet name="Total RGL" sheetId="3" r:id="rId8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" i="3" l="1"/>
  <c r="L36" i="3"/>
  <c r="J36" i="3"/>
  <c r="H36" i="3"/>
  <c r="G36" i="3"/>
  <c r="E36" i="3"/>
  <c r="O35" i="3"/>
  <c r="L35" i="3"/>
  <c r="J35" i="3"/>
  <c r="H35" i="3"/>
  <c r="G35" i="3"/>
  <c r="E35" i="3"/>
  <c r="O34" i="3"/>
  <c r="L34" i="3"/>
  <c r="J34" i="3"/>
  <c r="H34" i="3"/>
  <c r="G34" i="3"/>
  <c r="E34" i="3"/>
  <c r="O33" i="3"/>
  <c r="M33" i="3"/>
  <c r="L33" i="3"/>
  <c r="J33" i="3"/>
  <c r="H33" i="3"/>
  <c r="G33" i="3"/>
  <c r="E33" i="3"/>
  <c r="O32" i="3"/>
  <c r="M32" i="3"/>
  <c r="L32" i="3"/>
  <c r="J32" i="3"/>
  <c r="H32" i="3"/>
  <c r="G32" i="3"/>
  <c r="E32" i="3"/>
  <c r="O31" i="3"/>
  <c r="M31" i="3"/>
  <c r="L31" i="3"/>
  <c r="J31" i="3"/>
  <c r="H31" i="3"/>
  <c r="G31" i="3"/>
  <c r="E31" i="3"/>
  <c r="O30" i="3"/>
  <c r="M30" i="3"/>
  <c r="L30" i="3"/>
  <c r="J30" i="3"/>
  <c r="H30" i="3"/>
  <c r="G30" i="3"/>
  <c r="E30" i="3"/>
  <c r="O29" i="3"/>
  <c r="L29" i="3"/>
  <c r="J29" i="3"/>
  <c r="H29" i="3"/>
  <c r="G29" i="3"/>
  <c r="E29" i="3"/>
  <c r="O28" i="3"/>
  <c r="M28" i="3"/>
  <c r="L28" i="3"/>
  <c r="J28" i="3"/>
  <c r="H28" i="3"/>
  <c r="G28" i="3"/>
  <c r="E28" i="3"/>
  <c r="O27" i="3"/>
  <c r="M27" i="3"/>
  <c r="L27" i="3"/>
  <c r="J27" i="3"/>
  <c r="H27" i="3"/>
  <c r="G27" i="3"/>
  <c r="E27" i="3"/>
  <c r="O26" i="3"/>
  <c r="M26" i="3"/>
  <c r="L26" i="3"/>
  <c r="J26" i="3"/>
  <c r="H26" i="3"/>
  <c r="G26" i="3"/>
  <c r="E26" i="3"/>
  <c r="O25" i="3"/>
  <c r="M25" i="3"/>
  <c r="L25" i="3"/>
  <c r="J25" i="3"/>
  <c r="H25" i="3"/>
  <c r="G25" i="3"/>
  <c r="E25" i="3"/>
  <c r="O24" i="3"/>
  <c r="M24" i="3"/>
  <c r="L24" i="3"/>
  <c r="J24" i="3"/>
  <c r="H24" i="3"/>
  <c r="G24" i="3"/>
  <c r="E24" i="3"/>
  <c r="O23" i="3"/>
  <c r="L23" i="3"/>
  <c r="J23" i="3"/>
  <c r="H23" i="3"/>
  <c r="G23" i="3"/>
  <c r="E23" i="3"/>
  <c r="O22" i="3"/>
  <c r="M22" i="3"/>
  <c r="L22" i="3"/>
  <c r="J22" i="3"/>
  <c r="H22" i="3"/>
  <c r="G22" i="3"/>
  <c r="E22" i="3"/>
  <c r="O21" i="3"/>
  <c r="M21" i="3"/>
  <c r="L21" i="3"/>
  <c r="J21" i="3"/>
  <c r="H21" i="3"/>
  <c r="G21" i="3"/>
  <c r="E21" i="3"/>
  <c r="O20" i="3"/>
  <c r="M20" i="3"/>
  <c r="L20" i="3"/>
  <c r="J20" i="3"/>
  <c r="H20" i="3"/>
  <c r="G20" i="3"/>
  <c r="D20" i="3"/>
  <c r="E20" i="3" s="1"/>
  <c r="O19" i="3"/>
  <c r="M19" i="3"/>
  <c r="L19" i="3"/>
  <c r="J19" i="3"/>
  <c r="G19" i="3"/>
  <c r="D19" i="3"/>
  <c r="H19" i="3" s="1"/>
  <c r="C19" i="3"/>
  <c r="E19" i="3" s="1"/>
  <c r="O18" i="3"/>
  <c r="M18" i="3"/>
  <c r="L18" i="3"/>
  <c r="J18" i="3"/>
  <c r="H18" i="3"/>
  <c r="G18" i="3"/>
  <c r="E18" i="3"/>
  <c r="O17" i="3"/>
  <c r="M17" i="3"/>
  <c r="L17" i="3"/>
  <c r="J17" i="3"/>
  <c r="H17" i="3"/>
  <c r="G17" i="3"/>
  <c r="E17" i="3"/>
  <c r="O16" i="3"/>
  <c r="M16" i="3"/>
  <c r="L16" i="3"/>
  <c r="J16" i="3"/>
  <c r="H16" i="3"/>
  <c r="G16" i="3"/>
  <c r="C16" i="3"/>
  <c r="E16" i="3" s="1"/>
  <c r="O15" i="3"/>
  <c r="M15" i="3"/>
  <c r="L15" i="3"/>
  <c r="J15" i="3"/>
  <c r="G15" i="3"/>
  <c r="D15" i="3"/>
  <c r="H15" i="3" s="1"/>
  <c r="C15" i="3"/>
  <c r="O14" i="3"/>
  <c r="M14" i="3"/>
  <c r="L14" i="3"/>
  <c r="J14" i="3"/>
  <c r="H14" i="3"/>
  <c r="G14" i="3"/>
  <c r="E14" i="3"/>
  <c r="O13" i="3"/>
  <c r="M13" i="3"/>
  <c r="L13" i="3"/>
  <c r="J13" i="3"/>
  <c r="D13" i="3"/>
  <c r="H13" i="3" s="1"/>
  <c r="C13" i="3"/>
  <c r="G13" i="3" s="1"/>
  <c r="O12" i="3"/>
  <c r="M12" i="3"/>
  <c r="L12" i="3"/>
  <c r="J12" i="3"/>
  <c r="D12" i="3"/>
  <c r="H12" i="3" s="1"/>
  <c r="C12" i="3"/>
  <c r="G12" i="3" s="1"/>
  <c r="O11" i="3"/>
  <c r="M11" i="3"/>
  <c r="L11" i="3"/>
  <c r="J11" i="3"/>
  <c r="D11" i="3"/>
  <c r="H11" i="3" s="1"/>
  <c r="C11" i="3"/>
  <c r="G11" i="3" s="1"/>
  <c r="O10" i="3"/>
  <c r="M10" i="3"/>
  <c r="L10" i="3"/>
  <c r="J10" i="3"/>
  <c r="D10" i="3"/>
  <c r="H10" i="3" s="1"/>
  <c r="C10" i="3"/>
  <c r="G10" i="3" s="1"/>
  <c r="E30" i="8"/>
  <c r="E29" i="8"/>
  <c r="E28" i="8"/>
  <c r="E27" i="8"/>
  <c r="E26" i="8"/>
  <c r="E25" i="8"/>
  <c r="E17" i="8"/>
  <c r="E24" i="8"/>
  <c r="E23" i="8"/>
  <c r="E22" i="8"/>
  <c r="E21" i="8"/>
  <c r="E20" i="8"/>
  <c r="E19" i="8"/>
  <c r="E18" i="8"/>
  <c r="E16" i="8"/>
  <c r="E15" i="8"/>
  <c r="E14" i="8"/>
  <c r="E13" i="8"/>
  <c r="E12" i="8"/>
  <c r="E11" i="8"/>
  <c r="E10" i="8"/>
  <c r="E9" i="8"/>
  <c r="E8" i="8"/>
  <c r="E7" i="8"/>
  <c r="E15" i="3" l="1"/>
  <c r="E13" i="3"/>
  <c r="E12" i="3"/>
  <c r="E11" i="3"/>
  <c r="E10" i="3"/>
  <c r="E13" i="6" l="1"/>
  <c r="N37" i="3"/>
  <c r="O37" i="3" s="1"/>
  <c r="K37" i="3"/>
  <c r="L37" i="3" s="1"/>
  <c r="I37" i="3"/>
  <c r="M37" i="3" l="1"/>
  <c r="J37" i="3"/>
  <c r="E16" i="7"/>
  <c r="E23" i="7"/>
  <c r="E22" i="7"/>
  <c r="E21" i="7"/>
  <c r="E20" i="7"/>
  <c r="E19" i="7"/>
  <c r="E18" i="7"/>
  <c r="E17" i="7"/>
  <c r="E15" i="7"/>
  <c r="E14" i="7"/>
  <c r="E13" i="7"/>
  <c r="E12" i="7"/>
  <c r="E11" i="7"/>
  <c r="E10" i="7"/>
  <c r="E9" i="7"/>
  <c r="E8" i="7"/>
  <c r="E7" i="7"/>
  <c r="E6" i="7"/>
  <c r="E25" i="6" l="1"/>
  <c r="E24" i="6"/>
  <c r="E23" i="6"/>
  <c r="E22" i="6"/>
  <c r="E21" i="6"/>
  <c r="E20" i="6"/>
  <c r="E19" i="6"/>
  <c r="E17" i="6"/>
  <c r="E16" i="6"/>
  <c r="E15" i="6"/>
  <c r="E14" i="6"/>
  <c r="E12" i="6"/>
  <c r="E11" i="6"/>
  <c r="E10" i="6"/>
  <c r="E9" i="6"/>
  <c r="E8" i="6"/>
  <c r="E7" i="6"/>
  <c r="O6" i="3" l="1"/>
  <c r="O7" i="3"/>
  <c r="O8" i="3"/>
  <c r="O9" i="3"/>
  <c r="O5" i="3"/>
  <c r="M6" i="3"/>
  <c r="M7" i="3"/>
  <c r="M8" i="3"/>
  <c r="M9" i="3"/>
  <c r="M5" i="3"/>
  <c r="L6" i="3"/>
  <c r="L7" i="3"/>
  <c r="L8" i="3"/>
  <c r="L9" i="3"/>
  <c r="L5" i="3"/>
  <c r="J6" i="3"/>
  <c r="J7" i="3"/>
  <c r="J8" i="3"/>
  <c r="J9" i="3"/>
  <c r="J5" i="3"/>
  <c r="H6" i="3"/>
  <c r="H7" i="3"/>
  <c r="H8" i="3"/>
  <c r="H5" i="3"/>
  <c r="G7" i="3"/>
  <c r="G8" i="3"/>
  <c r="G6" i="3"/>
  <c r="F21" i="5" l="1"/>
  <c r="F20" i="5"/>
  <c r="F19" i="5"/>
  <c r="F18" i="5"/>
  <c r="F17" i="5"/>
  <c r="F15" i="5"/>
  <c r="F14" i="5"/>
  <c r="F13" i="5"/>
  <c r="F12" i="5"/>
  <c r="F11" i="5"/>
  <c r="F10" i="5"/>
  <c r="F9" i="5"/>
  <c r="F8" i="5"/>
  <c r="F7" i="5"/>
  <c r="F6" i="5"/>
  <c r="F5" i="5"/>
  <c r="G5" i="3" l="1"/>
  <c r="H9" i="3" l="1"/>
  <c r="D37" i="3"/>
  <c r="H37" i="3" s="1"/>
  <c r="G9" i="3"/>
  <c r="C37" i="3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G37" i="3" l="1"/>
  <c r="E37" i="3"/>
  <c r="D7" i="2"/>
  <c r="E7" i="2" s="1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6" i="2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9" i="3" l="1"/>
  <c r="E8" i="3"/>
  <c r="E7" i="3"/>
  <c r="E6" i="3"/>
  <c r="E5" i="3"/>
</calcChain>
</file>

<file path=xl/sharedStrings.xml><?xml version="1.0" encoding="utf-8"?>
<sst xmlns="http://schemas.openxmlformats.org/spreadsheetml/2006/main" count="567" uniqueCount="127">
  <si>
    <t>Score</t>
  </si>
  <si>
    <t>Kill</t>
  </si>
  <si>
    <t>Deaths</t>
  </si>
  <si>
    <t>Ratio</t>
  </si>
  <si>
    <t>Tibérias</t>
  </si>
  <si>
    <t>Maharbaal</t>
  </si>
  <si>
    <t>Haze</t>
  </si>
  <si>
    <t>Muha</t>
  </si>
  <si>
    <t>Foggin</t>
  </si>
  <si>
    <t>Extazz</t>
  </si>
  <si>
    <t>Dren</t>
  </si>
  <si>
    <t>Hertz</t>
  </si>
  <si>
    <t>Teddy</t>
  </si>
  <si>
    <t>Ekek</t>
  </si>
  <si>
    <t>Lebrave</t>
  </si>
  <si>
    <t>Owindd</t>
  </si>
  <si>
    <t>Gandalf</t>
  </si>
  <si>
    <t>Crea</t>
  </si>
  <si>
    <t>Tardet</t>
  </si>
  <si>
    <t>Plomotheus</t>
  </si>
  <si>
    <t>Tytygus</t>
  </si>
  <si>
    <t>Centurion</t>
  </si>
  <si>
    <t>Syrcrim</t>
  </si>
  <si>
    <t>Dash</t>
  </si>
  <si>
    <t>Audric</t>
  </si>
  <si>
    <t>Verox</t>
  </si>
  <si>
    <t>FirstBlood</t>
  </si>
  <si>
    <t>tytygus</t>
  </si>
  <si>
    <t xml:space="preserve">Tibérias </t>
  </si>
  <si>
    <t xml:space="preserve">Syrcrim </t>
  </si>
  <si>
    <t>TeamKills</t>
  </si>
  <si>
    <t>Entries</t>
  </si>
  <si>
    <t>Foggins</t>
  </si>
  <si>
    <t>Ase</t>
  </si>
  <si>
    <t>Dius</t>
  </si>
  <si>
    <t>Nock</t>
  </si>
  <si>
    <t>Kennedy</t>
  </si>
  <si>
    <t>Maximou</t>
  </si>
  <si>
    <t>Blitz</t>
  </si>
  <si>
    <t>Score: 20-0</t>
  </si>
  <si>
    <t>Zork</t>
  </si>
  <si>
    <t>Planta</t>
  </si>
  <si>
    <t>K/MJ</t>
  </si>
  <si>
    <t>MJ</t>
  </si>
  <si>
    <t>D/MJ</t>
  </si>
  <si>
    <t>K/D</t>
  </si>
  <si>
    <t>E/MJ</t>
  </si>
  <si>
    <t>FB</t>
  </si>
  <si>
    <t>FB/MJ</t>
  </si>
  <si>
    <t>E/FB</t>
  </si>
  <si>
    <t>TK</t>
  </si>
  <si>
    <t>TK/MJ</t>
  </si>
  <si>
    <t>Kills</t>
  </si>
  <si>
    <t>SCORE MATCH: 17-3</t>
  </si>
  <si>
    <t>Hypno</t>
  </si>
  <si>
    <t>Marxeil</t>
  </si>
  <si>
    <t>Yannmear</t>
  </si>
  <si>
    <t>SCORE MATCH: 11-9</t>
  </si>
  <si>
    <t>Freddie</t>
  </si>
  <si>
    <t>Bastille</t>
  </si>
  <si>
    <t>Plantha</t>
  </si>
  <si>
    <t>SCORE : 14-6</t>
  </si>
  <si>
    <t>Score 18-2</t>
  </si>
  <si>
    <t>Score:17-3</t>
  </si>
  <si>
    <t>Total Reg</t>
  </si>
  <si>
    <t>K/D = Ratio entre Kill et Deaths</t>
  </si>
  <si>
    <t>K/MJ= Moyenne de Kills par Match</t>
  </si>
  <si>
    <t>D/MJ= Moyenne de Morts par Match</t>
  </si>
  <si>
    <t>MJ=Matches joués par le joueur</t>
  </si>
  <si>
    <t>E/MJ= Moyenne d'entries par match</t>
  </si>
  <si>
    <t>Entries= Nombre d'open kills</t>
  </si>
  <si>
    <t>Firstblood= Nombre de morts au début d'un round</t>
  </si>
  <si>
    <t>FB/MJ= Moyenne de Firstblood par match</t>
  </si>
  <si>
    <t>E/FB= Ratio entre le nombres d'entries et de Firstblood signifiant l'éfficacité/rentabilité d'un joueur.</t>
  </si>
  <si>
    <t>TK= Nombre de teamkills</t>
  </si>
  <si>
    <t>MVP = Tibérias</t>
  </si>
  <si>
    <t>TK/MJ= Moyenne de TK par match</t>
  </si>
  <si>
    <t>32 Joueurs</t>
  </si>
  <si>
    <t>15th-66th</t>
  </si>
  <si>
    <t>Most difficults Matchs</t>
  </si>
  <si>
    <t>Most important Match</t>
  </si>
  <si>
    <t>17e</t>
  </si>
  <si>
    <t>Gogo</t>
  </si>
  <si>
    <t>Totor</t>
  </si>
  <si>
    <t>Ratio between Kill and Deaths</t>
  </si>
  <si>
    <t>Number of Matches played</t>
  </si>
  <si>
    <t>Average of kills per match</t>
  </si>
  <si>
    <t>Average of deaths per match</t>
  </si>
  <si>
    <t>Number of open kills</t>
  </si>
  <si>
    <t>Average of open kills per match</t>
  </si>
  <si>
    <t>Number of Deaths at the beginning of a round</t>
  </si>
  <si>
    <t>MVP=Haze</t>
  </si>
  <si>
    <t>MVP=Tardet</t>
  </si>
  <si>
    <t>MVP= Zork</t>
  </si>
  <si>
    <t>MVP= Haze</t>
  </si>
  <si>
    <t>Average of Firstblood per match</t>
  </si>
  <si>
    <t>Ratio between open kills and Firstblood meaning the efficiency/profitability of a player</t>
  </si>
  <si>
    <t>Number of Teamkills</t>
  </si>
  <si>
    <t>Average of TK per match</t>
  </si>
  <si>
    <t>Good</t>
  </si>
  <si>
    <t>Bad</t>
  </si>
  <si>
    <t>Mahrbaal</t>
  </si>
  <si>
    <t>1.Haze</t>
  </si>
  <si>
    <t>2. Tibérias</t>
  </si>
  <si>
    <t>3.Lebrave</t>
  </si>
  <si>
    <t>4.Maharbaal</t>
  </si>
  <si>
    <t>5.Freddie</t>
  </si>
  <si>
    <t>1. Tibérias</t>
  </si>
  <si>
    <t>2.Haze</t>
  </si>
  <si>
    <t>3.Freddie</t>
  </si>
  <si>
    <t>4.Zork</t>
  </si>
  <si>
    <t>5.Lebrave</t>
  </si>
  <si>
    <t>Firstblood</t>
  </si>
  <si>
    <t>1.Freddie</t>
  </si>
  <si>
    <t>2.Lebrave</t>
  </si>
  <si>
    <t>3.Dren</t>
  </si>
  <si>
    <t>4.Muha</t>
  </si>
  <si>
    <t>5.Haze</t>
  </si>
  <si>
    <t>1. Freddie</t>
  </si>
  <si>
    <t>2. Teddy</t>
  </si>
  <si>
    <t>3. Maximou</t>
  </si>
  <si>
    <t>5. Dren/Gandalf</t>
  </si>
  <si>
    <t>Profitability/Efficiency Ratio</t>
  </si>
  <si>
    <t>2. Tardet</t>
  </si>
  <si>
    <t>3. Haze</t>
  </si>
  <si>
    <t>4.Extazz</t>
  </si>
  <si>
    <t>5. Zork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</si>
</sst>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1" fillId="2" borderId="1" xfId="1" applyBorder="1" applyAlignment="1">
      <alignment horizontal="center"/>
    </xf>
    <xf numFmtId="0" fontId="2" fillId="3" borderId="1" xfId="2" applyBorder="1" applyAlignment="1">
      <alignment horizontal="center"/>
    </xf>
    <xf numFmtId="0" fontId="3" fillId="4" borderId="1" xfId="3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2" applyFill="1" applyBorder="1" applyAlignment="1">
      <alignment horizontal="center"/>
    </xf>
    <xf numFmtId="0" fontId="3" fillId="5" borderId="9" xfId="3" applyFill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2" fillId="3" borderId="6" xfId="2" applyBorder="1" applyAlignment="1">
      <alignment horizontal="center"/>
    </xf>
    <xf numFmtId="0" fontId="0" fillId="0" borderId="17" xfId="0" applyBorder="1" applyAlignment="1">
      <alignment horizontal="center"/>
    </xf>
    <xf numFmtId="0" fontId="3" fillId="4" borderId="3" xfId="3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6" borderId="0" xfId="0" applyFill="1"/>
    <xf numFmtId="0" fontId="0" fillId="8" borderId="0" xfId="0" applyFill="1"/>
    <xf numFmtId="0" fontId="5" fillId="8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Fill="1"/>
    <xf numFmtId="0" fontId="3" fillId="4" borderId="9" xfId="3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8" xfId="1" applyBorder="1" applyAlignment="1">
      <alignment horizontal="center"/>
    </xf>
    <xf numFmtId="0" fontId="2" fillId="3" borderId="9" xfId="2" applyBorder="1" applyAlignment="1">
      <alignment horizontal="center"/>
    </xf>
    <xf numFmtId="0" fontId="2" fillId="3" borderId="3" xfId="2" applyBorder="1" applyAlignment="1">
      <alignment horizontal="center"/>
    </xf>
    <xf numFmtId="0" fontId="1" fillId="2" borderId="0" xfId="1"/>
    <xf numFmtId="0" fontId="2" fillId="3" borderId="0" xfId="2"/>
    <xf numFmtId="0" fontId="3" fillId="4" borderId="0" xfId="3"/>
    <xf numFmtId="0" fontId="1" fillId="2" borderId="0" xfId="1" applyAlignment="1">
      <alignment horizontal="center"/>
    </xf>
    <xf numFmtId="0" fontId="2" fillId="3" borderId="0" xfId="2" applyAlignment="1">
      <alignment horizontal="center"/>
    </xf>
    <xf numFmtId="0" fontId="3" fillId="4" borderId="0" xfId="3" applyAlignment="1">
      <alignment horizontal="center"/>
    </xf>
  </cellXfs>
  <cellStyles count="4">
    <cellStyle name="Insatisfaisant" xfId="2" builtinId="27"/>
    <cellStyle name="Neutre" xfId="3" builtinId="28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974911</xdr:colOff>
      <xdr:row>26</xdr:row>
      <xdr:rowOff>44824</xdr:rowOff>
    </xdr:from>
    <xdr:to>
      <xdr:col>7</xdr:col>
      <xdr:colOff>62752</xdr:colOff>
      <xdr:row>27</xdr:row>
      <xdr:rowOff>6724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3940" y="4997824"/>
          <a:ext cx="152400" cy="152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21</xdr:row>
      <xdr:rowOff>19050</xdr:rowOff>
    </xdr:from>
    <xdr:to>
      <xdr:col>7</xdr:col>
      <xdr:colOff>314325</xdr:colOff>
      <xdr:row>21</xdr:row>
      <xdr:rowOff>171450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4019550"/>
          <a:ext cx="152400" cy="152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180975</xdr:colOff>
      <xdr:row>24</xdr:row>
      <xdr:rowOff>28575</xdr:rowOff>
    </xdr:from>
    <xdr:to>
      <xdr:col>7</xdr:col>
      <xdr:colOff>333375</xdr:colOff>
      <xdr:row>24</xdr:row>
      <xdr:rowOff>180975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F178606-F925-4472-9DD2-EA2FA1C2B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675" y="4600575"/>
          <a:ext cx="152400" cy="152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714375</xdr:colOff>
      <xdr:row>22</xdr:row>
      <xdr:rowOff>38100</xdr:rowOff>
    </xdr:from>
    <xdr:to>
      <xdr:col>8</xdr:col>
      <xdr:colOff>104775</xdr:colOff>
      <xdr:row>23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B172016-7813-4D8A-A436-850D31F8A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4305300"/>
          <a:ext cx="152400" cy="152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26</xdr:row>
      <xdr:rowOff>28575</xdr:rowOff>
    </xdr:from>
    <xdr:to>
      <xdr:col>7</xdr:col>
      <xdr:colOff>180975</xdr:colOff>
      <xdr:row>26</xdr:row>
      <xdr:rowOff>180975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CFABB68-324F-4ACC-B8C7-DE4BBEC1A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4981575"/>
          <a:ext cx="152400" cy="152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723900</xdr:colOff>
      <xdr:row>25</xdr:row>
      <xdr:rowOff>19050</xdr:rowOff>
    </xdr:from>
    <xdr:to>
      <xdr:col>6</xdr:col>
      <xdr:colOff>114300</xdr:colOff>
      <xdr:row>25</xdr:row>
      <xdr:rowOff>171450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498BB8A-9B37-4184-880F-70838B09A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4781550"/>
          <a:ext cx="152400" cy="152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723900</xdr:colOff>
      <xdr:row>28</xdr:row>
      <xdr:rowOff>38100</xdr:rowOff>
    </xdr:from>
    <xdr:to>
      <xdr:col>7</xdr:col>
      <xdr:colOff>114300</xdr:colOff>
      <xdr:row>29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8E930BD-33F6-41B2-8E93-0B57393D4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5372100"/>
          <a:ext cx="152400" cy="15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R38"/>
  <sheetViews>
    <sheetView zoomScale="85" zoomScaleNormal="85" workbookViewId="0">
      <selection activeCell="F5" sqref="F5"/>
    </sheetView>
  </sheetViews>
  <sheetFormatPr baseColWidth="10" defaultRowHeight="15" x14ac:dyDescent="0.25"/>
  <cols>
    <col min="5" max="5" width="5.5703125" customWidth="1"/>
    <col min="6" max="6" width="22.85546875" customWidth="1"/>
    <col min="7" max="7" width="16" customWidth="1"/>
    <col min="12" max="12" width="7.42578125" customWidth="1"/>
    <col min="15" max="15" width="22.5703125" customWidth="1"/>
  </cols>
  <sheetData>
    <row r="2" spans="2:18" x14ac:dyDescent="0.25">
      <c r="G2" t="s">
        <v>63</v>
      </c>
    </row>
    <row r="3" spans="2:18" x14ac:dyDescent="0.25">
      <c r="B3" s="7"/>
      <c r="C3" s="47" t="s">
        <v>0</v>
      </c>
      <c r="D3" s="47"/>
      <c r="E3" s="7"/>
    </row>
    <row r="4" spans="2:18" x14ac:dyDescent="0.25">
      <c r="B4" s="7"/>
      <c r="C4" s="4" t="s">
        <v>1</v>
      </c>
      <c r="D4" s="5" t="s">
        <v>2</v>
      </c>
      <c r="E4" s="6" t="s">
        <v>3</v>
      </c>
      <c r="G4" s="2"/>
      <c r="H4" s="4" t="s">
        <v>31</v>
      </c>
      <c r="J4" s="2"/>
      <c r="K4" s="5" t="s">
        <v>26</v>
      </c>
      <c r="M4" s="2"/>
      <c r="N4" s="5" t="s">
        <v>30</v>
      </c>
    </row>
    <row r="5" spans="2:18" x14ac:dyDescent="0.25">
      <c r="B5" s="37" t="s">
        <v>4</v>
      </c>
      <c r="C5" s="3">
        <v>38</v>
      </c>
      <c r="D5" s="3">
        <v>3</v>
      </c>
      <c r="E5" s="3">
        <f>C5/D5</f>
        <v>12.666666666666666</v>
      </c>
      <c r="G5" s="3" t="s">
        <v>6</v>
      </c>
      <c r="H5" s="3">
        <v>9</v>
      </c>
      <c r="J5" s="3" t="s">
        <v>58</v>
      </c>
      <c r="K5" s="3">
        <v>4</v>
      </c>
      <c r="M5" s="3" t="s">
        <v>9</v>
      </c>
      <c r="N5" s="3">
        <v>3</v>
      </c>
    </row>
    <row r="6" spans="2:18" x14ac:dyDescent="0.25">
      <c r="B6" s="3" t="s">
        <v>5</v>
      </c>
      <c r="C6" s="3">
        <v>30</v>
      </c>
      <c r="D6" s="3">
        <v>5</v>
      </c>
      <c r="E6" s="3">
        <f>C6/D6</f>
        <v>6</v>
      </c>
      <c r="G6" s="3" t="s">
        <v>28</v>
      </c>
      <c r="H6" s="3">
        <v>7</v>
      </c>
      <c r="I6" s="7"/>
      <c r="J6" s="3" t="s">
        <v>10</v>
      </c>
      <c r="K6" s="3">
        <v>3</v>
      </c>
      <c r="L6" s="7"/>
      <c r="M6" s="3" t="s">
        <v>12</v>
      </c>
      <c r="N6" s="3">
        <v>2</v>
      </c>
      <c r="Q6" s="2"/>
    </row>
    <row r="7" spans="2:18" x14ac:dyDescent="0.25">
      <c r="B7" s="3" t="s">
        <v>6</v>
      </c>
      <c r="C7" s="3">
        <v>29</v>
      </c>
      <c r="D7" s="3">
        <v>5</v>
      </c>
      <c r="E7" s="3">
        <f t="shared" ref="E7:E27" si="0">C7/D7</f>
        <v>5.8</v>
      </c>
      <c r="G7" s="3" t="s">
        <v>5</v>
      </c>
      <c r="H7" s="3">
        <v>7</v>
      </c>
      <c r="I7" s="7"/>
      <c r="J7" s="3" t="s">
        <v>15</v>
      </c>
      <c r="K7" s="3">
        <v>3</v>
      </c>
      <c r="M7" s="3" t="s">
        <v>11</v>
      </c>
      <c r="N7" s="3">
        <v>2</v>
      </c>
      <c r="O7" s="7"/>
      <c r="P7" s="1"/>
      <c r="Q7" s="7"/>
      <c r="R7" s="7"/>
    </row>
    <row r="8" spans="2:18" x14ac:dyDescent="0.25">
      <c r="B8" s="3" t="s">
        <v>7</v>
      </c>
      <c r="C8" s="3">
        <v>23</v>
      </c>
      <c r="D8" s="3">
        <v>7</v>
      </c>
      <c r="E8" s="3">
        <f t="shared" si="0"/>
        <v>3.2857142857142856</v>
      </c>
      <c r="G8" s="3" t="s">
        <v>14</v>
      </c>
      <c r="H8" s="3">
        <v>3</v>
      </c>
      <c r="I8" s="7"/>
      <c r="J8" s="3" t="s">
        <v>27</v>
      </c>
      <c r="K8" s="3">
        <v>1</v>
      </c>
      <c r="L8" s="7"/>
      <c r="M8" s="3" t="s">
        <v>17</v>
      </c>
      <c r="N8" s="3">
        <v>2</v>
      </c>
      <c r="O8" s="7"/>
      <c r="Q8" s="7"/>
      <c r="R8" s="7"/>
    </row>
    <row r="9" spans="2:18" x14ac:dyDescent="0.25">
      <c r="B9" s="3" t="s">
        <v>8</v>
      </c>
      <c r="C9" s="3">
        <v>21</v>
      </c>
      <c r="D9" s="3">
        <v>5</v>
      </c>
      <c r="E9" s="3">
        <f t="shared" si="0"/>
        <v>4.2</v>
      </c>
      <c r="G9" s="3" t="s">
        <v>15</v>
      </c>
      <c r="H9" s="3">
        <v>3</v>
      </c>
      <c r="I9" s="7"/>
      <c r="J9" s="3" t="s">
        <v>5</v>
      </c>
      <c r="K9" s="3">
        <v>1</v>
      </c>
      <c r="L9" s="7"/>
      <c r="M9" s="3" t="s">
        <v>15</v>
      </c>
      <c r="N9" s="3">
        <v>1</v>
      </c>
      <c r="O9" s="7"/>
      <c r="Q9" s="7"/>
      <c r="R9" s="7"/>
    </row>
    <row r="10" spans="2:18" x14ac:dyDescent="0.25">
      <c r="B10" s="3" t="s">
        <v>9</v>
      </c>
      <c r="C10" s="3">
        <v>21</v>
      </c>
      <c r="D10" s="3">
        <v>6</v>
      </c>
      <c r="E10" s="3">
        <f t="shared" si="0"/>
        <v>3.5</v>
      </c>
      <c r="G10" s="3" t="s">
        <v>58</v>
      </c>
      <c r="H10" s="3">
        <v>3</v>
      </c>
      <c r="I10" s="7"/>
      <c r="J10" s="3" t="s">
        <v>9</v>
      </c>
      <c r="K10" s="3">
        <v>1</v>
      </c>
      <c r="L10" s="7"/>
      <c r="M10" s="3" t="s">
        <v>18</v>
      </c>
      <c r="N10" s="3">
        <v>1</v>
      </c>
      <c r="O10" s="7"/>
      <c r="Q10" s="7"/>
      <c r="R10" s="7"/>
    </row>
    <row r="11" spans="2:18" x14ac:dyDescent="0.25">
      <c r="B11" s="3" t="s">
        <v>10</v>
      </c>
      <c r="C11" s="3">
        <v>18</v>
      </c>
      <c r="D11" s="3">
        <v>7</v>
      </c>
      <c r="E11" s="3">
        <f t="shared" si="0"/>
        <v>2.5714285714285716</v>
      </c>
      <c r="G11" s="3" t="s">
        <v>10</v>
      </c>
      <c r="H11" s="3">
        <v>3</v>
      </c>
      <c r="I11" s="7"/>
      <c r="J11" s="3" t="s">
        <v>13</v>
      </c>
      <c r="K11" s="3">
        <v>1</v>
      </c>
      <c r="L11" s="7"/>
      <c r="M11" s="3" t="s">
        <v>27</v>
      </c>
      <c r="N11" s="3">
        <v>1</v>
      </c>
      <c r="O11" s="7"/>
      <c r="Q11" s="7"/>
      <c r="R11" s="7"/>
    </row>
    <row r="12" spans="2:18" x14ac:dyDescent="0.25">
      <c r="B12" s="3" t="s">
        <v>11</v>
      </c>
      <c r="C12" s="3">
        <v>17</v>
      </c>
      <c r="D12" s="3">
        <v>10</v>
      </c>
      <c r="E12" s="3">
        <f t="shared" si="0"/>
        <v>1.7</v>
      </c>
      <c r="G12" s="3" t="s">
        <v>7</v>
      </c>
      <c r="H12" s="3">
        <v>3</v>
      </c>
      <c r="I12" s="7"/>
      <c r="J12" s="3" t="s">
        <v>12</v>
      </c>
      <c r="K12" s="3">
        <v>1</v>
      </c>
      <c r="L12" s="7"/>
      <c r="M12" s="3" t="s">
        <v>14</v>
      </c>
      <c r="N12" s="3">
        <v>1</v>
      </c>
      <c r="O12" s="7"/>
      <c r="Q12" s="7"/>
      <c r="R12" s="7"/>
    </row>
    <row r="13" spans="2:18" x14ac:dyDescent="0.25">
      <c r="B13" s="3" t="s">
        <v>12</v>
      </c>
      <c r="C13" s="3">
        <v>15</v>
      </c>
      <c r="D13" s="3">
        <v>8</v>
      </c>
      <c r="E13" s="3">
        <f t="shared" si="0"/>
        <v>1.875</v>
      </c>
      <c r="G13" s="3" t="s">
        <v>32</v>
      </c>
      <c r="H13" s="3">
        <v>2</v>
      </c>
      <c r="I13" s="7"/>
      <c r="J13" s="3" t="s">
        <v>28</v>
      </c>
      <c r="K13" s="3">
        <v>1</v>
      </c>
      <c r="L13" s="7"/>
      <c r="M13" s="3" t="s">
        <v>5</v>
      </c>
      <c r="N13" s="3">
        <v>1</v>
      </c>
      <c r="O13" s="7"/>
      <c r="Q13" s="7"/>
      <c r="R13" s="7"/>
    </row>
    <row r="14" spans="2:18" x14ac:dyDescent="0.25">
      <c r="B14" s="3" t="s">
        <v>13</v>
      </c>
      <c r="C14" s="3">
        <v>14</v>
      </c>
      <c r="D14" s="3">
        <v>5</v>
      </c>
      <c r="E14" s="3">
        <f t="shared" si="0"/>
        <v>2.8</v>
      </c>
      <c r="G14" s="3" t="s">
        <v>13</v>
      </c>
      <c r="H14" s="3">
        <v>1</v>
      </c>
      <c r="I14" s="7"/>
      <c r="J14" s="3" t="s">
        <v>11</v>
      </c>
      <c r="K14" s="3">
        <v>1</v>
      </c>
      <c r="L14" s="7"/>
      <c r="M14" s="3" t="s">
        <v>16</v>
      </c>
      <c r="N14" s="3">
        <v>1</v>
      </c>
      <c r="O14" s="7"/>
      <c r="Q14" s="7"/>
      <c r="R14" s="7"/>
    </row>
    <row r="15" spans="2:18" x14ac:dyDescent="0.25">
      <c r="B15" s="3" t="s">
        <v>14</v>
      </c>
      <c r="C15" s="3">
        <v>13</v>
      </c>
      <c r="D15" s="3">
        <v>2</v>
      </c>
      <c r="E15" s="3">
        <f t="shared" si="0"/>
        <v>6.5</v>
      </c>
      <c r="G15" s="3" t="s">
        <v>12</v>
      </c>
      <c r="H15" s="3">
        <v>1</v>
      </c>
      <c r="I15" s="7"/>
      <c r="J15" s="3" t="s">
        <v>29</v>
      </c>
      <c r="K15" s="3">
        <v>1</v>
      </c>
      <c r="L15" s="7"/>
      <c r="N15" s="7"/>
      <c r="O15" s="7"/>
      <c r="Q15" s="7"/>
      <c r="R15" s="7"/>
    </row>
    <row r="16" spans="2:18" x14ac:dyDescent="0.25">
      <c r="B16" s="3" t="s">
        <v>15</v>
      </c>
      <c r="C16" s="3">
        <v>12</v>
      </c>
      <c r="D16" s="3">
        <v>5</v>
      </c>
      <c r="E16" s="3">
        <f t="shared" si="0"/>
        <v>2.4</v>
      </c>
      <c r="G16" s="3" t="s">
        <v>22</v>
      </c>
      <c r="H16" s="3">
        <v>1</v>
      </c>
      <c r="I16" s="7"/>
      <c r="J16" s="3" t="s">
        <v>25</v>
      </c>
      <c r="K16" s="3">
        <v>1</v>
      </c>
      <c r="L16" s="7"/>
      <c r="N16" s="7"/>
      <c r="O16" s="7"/>
      <c r="Q16" s="7"/>
      <c r="R16" s="7"/>
    </row>
    <row r="17" spans="2:18" x14ac:dyDescent="0.25">
      <c r="B17" s="3" t="s">
        <v>58</v>
      </c>
      <c r="C17" s="3">
        <v>7</v>
      </c>
      <c r="D17" s="3">
        <v>8</v>
      </c>
      <c r="E17" s="3">
        <f t="shared" si="0"/>
        <v>0.875</v>
      </c>
      <c r="G17" s="3" t="s">
        <v>11</v>
      </c>
      <c r="H17" s="3">
        <v>1</v>
      </c>
      <c r="I17" s="7"/>
      <c r="J17" s="3" t="s">
        <v>21</v>
      </c>
      <c r="K17" s="3">
        <v>1</v>
      </c>
      <c r="L17" s="7"/>
      <c r="N17" s="7"/>
      <c r="O17" s="7"/>
      <c r="Q17" s="7"/>
      <c r="R17" s="7"/>
    </row>
    <row r="18" spans="2:18" x14ac:dyDescent="0.25">
      <c r="B18" s="3" t="s">
        <v>16</v>
      </c>
      <c r="C18" s="3">
        <v>6</v>
      </c>
      <c r="D18" s="3">
        <v>1</v>
      </c>
      <c r="E18" s="3">
        <f t="shared" si="0"/>
        <v>6</v>
      </c>
      <c r="G18" s="8" t="s">
        <v>18</v>
      </c>
      <c r="H18" s="8">
        <v>1</v>
      </c>
      <c r="I18" s="7"/>
      <c r="J18" s="7"/>
      <c r="K18" s="7"/>
      <c r="L18" s="7"/>
      <c r="N18" s="7"/>
      <c r="O18" s="7"/>
      <c r="Q18" s="7"/>
      <c r="R18" s="7"/>
    </row>
    <row r="19" spans="2:18" x14ac:dyDescent="0.25">
      <c r="B19" s="3" t="s">
        <v>17</v>
      </c>
      <c r="C19" s="3">
        <v>6</v>
      </c>
      <c r="D19" s="3">
        <v>3</v>
      </c>
      <c r="E19" s="3">
        <f t="shared" si="0"/>
        <v>2</v>
      </c>
      <c r="G19" s="8" t="s">
        <v>9</v>
      </c>
      <c r="H19" s="8">
        <v>1</v>
      </c>
      <c r="I19" s="7"/>
      <c r="J19" s="7"/>
      <c r="K19" s="7"/>
      <c r="L19" s="7"/>
      <c r="N19" s="7"/>
      <c r="O19" s="7"/>
      <c r="Q19" s="7"/>
      <c r="R19" s="7"/>
    </row>
    <row r="20" spans="2:18" x14ac:dyDescent="0.25">
      <c r="B20" s="3" t="s">
        <v>18</v>
      </c>
      <c r="C20" s="3">
        <v>5</v>
      </c>
      <c r="D20" s="3">
        <v>5</v>
      </c>
      <c r="E20" s="3">
        <f t="shared" si="0"/>
        <v>1</v>
      </c>
      <c r="I20" s="7"/>
      <c r="J20" s="7"/>
      <c r="K20" s="7"/>
      <c r="L20" s="7"/>
      <c r="N20" s="2"/>
      <c r="O20" s="2"/>
    </row>
    <row r="21" spans="2:18" x14ac:dyDescent="0.25">
      <c r="B21" s="3" t="s">
        <v>19</v>
      </c>
      <c r="C21" s="3">
        <v>5</v>
      </c>
      <c r="D21" s="3">
        <v>7</v>
      </c>
      <c r="E21" s="3">
        <f t="shared" si="0"/>
        <v>0.7142857142857143</v>
      </c>
      <c r="I21" s="7"/>
      <c r="J21" s="7"/>
      <c r="K21" s="7"/>
      <c r="L21" s="7"/>
      <c r="N21" s="2"/>
      <c r="O21" s="2"/>
    </row>
    <row r="22" spans="2:18" x14ac:dyDescent="0.25">
      <c r="B22" s="3" t="s">
        <v>20</v>
      </c>
      <c r="C22" s="3">
        <v>5</v>
      </c>
      <c r="D22" s="3">
        <v>9</v>
      </c>
      <c r="E22" s="3">
        <f t="shared" si="0"/>
        <v>0.55555555555555558</v>
      </c>
      <c r="I22" s="7"/>
      <c r="J22" s="7"/>
      <c r="K22" s="7"/>
      <c r="L22" s="7"/>
      <c r="N22" s="2"/>
      <c r="O22" s="2"/>
    </row>
    <row r="23" spans="2:18" x14ac:dyDescent="0.25">
      <c r="B23" s="3" t="s">
        <v>21</v>
      </c>
      <c r="C23" s="3">
        <v>4</v>
      </c>
      <c r="D23" s="3">
        <v>2</v>
      </c>
      <c r="E23" s="3">
        <f t="shared" si="0"/>
        <v>2</v>
      </c>
      <c r="I23" s="7"/>
      <c r="J23" s="7"/>
      <c r="K23" s="7"/>
      <c r="L23" s="7"/>
      <c r="N23" s="2"/>
    </row>
    <row r="24" spans="2:18" x14ac:dyDescent="0.25">
      <c r="B24" s="3" t="s">
        <v>22</v>
      </c>
      <c r="C24" s="3">
        <v>4</v>
      </c>
      <c r="D24" s="3">
        <v>4</v>
      </c>
      <c r="E24" s="3">
        <f t="shared" si="0"/>
        <v>1</v>
      </c>
      <c r="I24" s="7"/>
      <c r="J24" s="7"/>
      <c r="K24" s="7"/>
      <c r="L24" s="7"/>
      <c r="N24" s="7"/>
      <c r="O24" s="7"/>
    </row>
    <row r="25" spans="2:18" x14ac:dyDescent="0.25">
      <c r="B25" s="3" t="s">
        <v>23</v>
      </c>
      <c r="C25" s="3">
        <v>1</v>
      </c>
      <c r="D25" s="3">
        <v>3</v>
      </c>
      <c r="E25" s="3">
        <f t="shared" si="0"/>
        <v>0.33333333333333331</v>
      </c>
      <c r="I25" s="7"/>
      <c r="J25" s="7"/>
      <c r="K25" s="7"/>
      <c r="L25" s="7"/>
      <c r="N25" s="7"/>
      <c r="O25" s="7"/>
    </row>
    <row r="26" spans="2:18" x14ac:dyDescent="0.25">
      <c r="B26" s="3" t="s">
        <v>24</v>
      </c>
      <c r="C26" s="3">
        <v>0</v>
      </c>
      <c r="D26" s="3">
        <v>4</v>
      </c>
      <c r="E26" s="3">
        <f t="shared" si="0"/>
        <v>0</v>
      </c>
      <c r="I26" s="7"/>
      <c r="J26" s="7"/>
      <c r="K26" s="7"/>
      <c r="L26" s="7"/>
      <c r="N26" s="7"/>
      <c r="O26" s="7"/>
    </row>
    <row r="27" spans="2:18" x14ac:dyDescent="0.25">
      <c r="B27" s="3" t="s">
        <v>25</v>
      </c>
      <c r="C27" s="3">
        <v>0</v>
      </c>
      <c r="D27" s="3">
        <v>1</v>
      </c>
      <c r="E27" s="3">
        <f t="shared" si="0"/>
        <v>0</v>
      </c>
      <c r="G27" t="s">
        <v>75</v>
      </c>
      <c r="I27" s="7"/>
      <c r="J27" s="7"/>
      <c r="K27" s="7"/>
      <c r="L27" s="7"/>
      <c r="N27" s="7"/>
      <c r="O27" s="7"/>
    </row>
    <row r="28" spans="2:18" x14ac:dyDescent="0.25">
      <c r="I28" s="7"/>
      <c r="J28" s="7"/>
      <c r="K28" s="7"/>
      <c r="L28" s="7"/>
      <c r="N28" s="7"/>
      <c r="O28" s="7"/>
    </row>
    <row r="29" spans="2:18" x14ac:dyDescent="0.25">
      <c r="I29" s="7"/>
      <c r="J29" s="7"/>
      <c r="K29" s="7"/>
      <c r="L29" s="7"/>
      <c r="N29" s="7"/>
      <c r="O29" s="7"/>
    </row>
    <row r="30" spans="2:18" x14ac:dyDescent="0.25">
      <c r="I30" s="7"/>
      <c r="J30" s="7"/>
      <c r="K30" s="7"/>
      <c r="L30" s="7"/>
      <c r="N30" s="7"/>
      <c r="O30" s="7"/>
    </row>
    <row r="31" spans="2:18" x14ac:dyDescent="0.25">
      <c r="I31" s="2"/>
      <c r="J31" s="2"/>
      <c r="K31" s="2"/>
      <c r="L31" s="2"/>
      <c r="N31" s="7"/>
      <c r="O31" s="7"/>
    </row>
    <row r="32" spans="2:18" x14ac:dyDescent="0.25">
      <c r="I32" s="2"/>
      <c r="J32" s="2"/>
      <c r="K32" s="2"/>
      <c r="L32" s="2"/>
      <c r="N32" s="7"/>
      <c r="O32" s="7"/>
    </row>
    <row r="33" spans="9:15" x14ac:dyDescent="0.25">
      <c r="I33" s="2"/>
      <c r="J33" s="2"/>
      <c r="K33" s="2"/>
      <c r="L33" s="2"/>
      <c r="N33" s="7"/>
      <c r="O33" s="7"/>
    </row>
    <row r="34" spans="9:15" x14ac:dyDescent="0.25">
      <c r="I34" s="2"/>
      <c r="J34" s="2"/>
      <c r="K34" s="2"/>
      <c r="L34" s="2"/>
      <c r="N34" s="7"/>
      <c r="O34" s="7"/>
    </row>
    <row r="35" spans="9:15" x14ac:dyDescent="0.25">
      <c r="I35" s="2"/>
      <c r="J35" s="2"/>
      <c r="K35" s="2"/>
      <c r="L35" s="2"/>
      <c r="N35" s="7"/>
      <c r="O35" s="7"/>
    </row>
    <row r="36" spans="9:15" x14ac:dyDescent="0.25">
      <c r="I36" s="2"/>
      <c r="J36" s="2"/>
      <c r="K36" s="2"/>
      <c r="L36" s="2"/>
      <c r="N36" s="7"/>
      <c r="O36" s="7"/>
    </row>
    <row r="37" spans="9:15" x14ac:dyDescent="0.25">
      <c r="N37" s="9"/>
      <c r="O37" s="9"/>
    </row>
    <row r="38" spans="9:15" x14ac:dyDescent="0.25">
      <c r="N38" s="9"/>
      <c r="O38" s="9"/>
    </row>
  </sheetData>
  <mergeCells count="1">
    <mergeCell ref="C3:D3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N28"/>
  <sheetViews>
    <sheetView zoomScaleNormal="100" workbookViewId="0">
      <selection activeCell="I28" sqref="I28"/>
    </sheetView>
  </sheetViews>
  <sheetFormatPr baseColWidth="10" defaultRowHeight="15" x14ac:dyDescent="0.25"/>
  <cols>
    <col min="5" max="5" width="4.7109375" customWidth="1"/>
  </cols>
  <sheetData>
    <row r="2" spans="2:14" x14ac:dyDescent="0.25">
      <c r="H2" t="s">
        <v>62</v>
      </c>
    </row>
    <row r="4" spans="2:14" x14ac:dyDescent="0.25">
      <c r="B4" s="7"/>
      <c r="C4" s="47" t="s">
        <v>0</v>
      </c>
      <c r="D4" s="47"/>
      <c r="E4" s="7"/>
      <c r="G4" s="2"/>
      <c r="H4" s="4" t="s">
        <v>31</v>
      </c>
      <c r="J4" s="2"/>
      <c r="K4" s="5" t="s">
        <v>26</v>
      </c>
      <c r="M4" s="2"/>
      <c r="N4" s="5" t="s">
        <v>30</v>
      </c>
    </row>
    <row r="5" spans="2:14" x14ac:dyDescent="0.25">
      <c r="B5" s="7"/>
      <c r="C5" s="4" t="s">
        <v>1</v>
      </c>
      <c r="D5" s="5" t="s">
        <v>2</v>
      </c>
      <c r="E5" s="6" t="s">
        <v>3</v>
      </c>
      <c r="G5" s="3" t="s">
        <v>28</v>
      </c>
      <c r="H5" s="3">
        <v>5</v>
      </c>
      <c r="J5" s="3" t="s">
        <v>7</v>
      </c>
      <c r="K5" s="3">
        <v>8</v>
      </c>
      <c r="M5" s="3" t="s">
        <v>58</v>
      </c>
      <c r="N5" s="3">
        <v>4</v>
      </c>
    </row>
    <row r="6" spans="2:14" x14ac:dyDescent="0.25">
      <c r="B6" s="37" t="s">
        <v>4</v>
      </c>
      <c r="C6" s="3">
        <v>36</v>
      </c>
      <c r="D6" s="3">
        <v>4</v>
      </c>
      <c r="E6" s="3">
        <f>C6/D6</f>
        <v>9</v>
      </c>
      <c r="G6" s="3" t="s">
        <v>10</v>
      </c>
      <c r="H6" s="3">
        <v>5</v>
      </c>
      <c r="J6" s="3" t="s">
        <v>6</v>
      </c>
      <c r="K6" s="3">
        <v>4</v>
      </c>
      <c r="M6" s="3" t="s">
        <v>18</v>
      </c>
      <c r="N6" s="3">
        <v>2</v>
      </c>
    </row>
    <row r="7" spans="2:14" x14ac:dyDescent="0.25">
      <c r="B7" s="3" t="s">
        <v>6</v>
      </c>
      <c r="C7" s="3">
        <v>32</v>
      </c>
      <c r="D7" s="3">
        <f>'85e-77y'!D6</f>
        <v>4</v>
      </c>
      <c r="E7" s="3">
        <f>C7/D7</f>
        <v>8</v>
      </c>
      <c r="G7" s="3" t="s">
        <v>6</v>
      </c>
      <c r="H7" s="3">
        <v>4</v>
      </c>
      <c r="J7" s="3" t="s">
        <v>19</v>
      </c>
      <c r="K7" s="3">
        <v>3</v>
      </c>
      <c r="M7" s="3" t="s">
        <v>22</v>
      </c>
      <c r="N7" s="3">
        <v>2</v>
      </c>
    </row>
    <row r="8" spans="2:14" x14ac:dyDescent="0.25">
      <c r="B8" s="3" t="s">
        <v>15</v>
      </c>
      <c r="C8" s="3">
        <v>28</v>
      </c>
      <c r="D8" s="3">
        <v>7</v>
      </c>
      <c r="E8" s="3">
        <f t="shared" ref="E8:E22" si="0">C8/D8</f>
        <v>4</v>
      </c>
      <c r="G8" s="3" t="s">
        <v>15</v>
      </c>
      <c r="H8" s="3">
        <v>4</v>
      </c>
      <c r="J8" s="3" t="s">
        <v>34</v>
      </c>
      <c r="K8" s="3">
        <v>2</v>
      </c>
      <c r="M8" s="3" t="s">
        <v>10</v>
      </c>
      <c r="N8" s="3">
        <v>1</v>
      </c>
    </row>
    <row r="9" spans="2:14" x14ac:dyDescent="0.25">
      <c r="B9" s="3" t="s">
        <v>14</v>
      </c>
      <c r="C9" s="3">
        <v>27</v>
      </c>
      <c r="D9" s="3">
        <v>7</v>
      </c>
      <c r="E9" s="3">
        <f t="shared" si="0"/>
        <v>3.8571428571428572</v>
      </c>
      <c r="G9" s="3" t="s">
        <v>14</v>
      </c>
      <c r="H9" s="3">
        <v>4</v>
      </c>
      <c r="J9" s="3" t="s">
        <v>14</v>
      </c>
      <c r="K9" s="3">
        <v>2</v>
      </c>
      <c r="M9" s="3" t="s">
        <v>16</v>
      </c>
      <c r="N9" s="3">
        <v>1</v>
      </c>
    </row>
    <row r="10" spans="2:14" x14ac:dyDescent="0.25">
      <c r="B10" s="3" t="s">
        <v>58</v>
      </c>
      <c r="C10" s="3">
        <v>21</v>
      </c>
      <c r="D10" s="3">
        <v>5</v>
      </c>
      <c r="E10" s="3">
        <f t="shared" si="0"/>
        <v>4.2</v>
      </c>
      <c r="G10" s="3" t="s">
        <v>7</v>
      </c>
      <c r="H10" s="3">
        <v>3</v>
      </c>
      <c r="J10" s="3" t="s">
        <v>23</v>
      </c>
      <c r="K10" s="3">
        <v>1</v>
      </c>
      <c r="M10" s="3" t="s">
        <v>15</v>
      </c>
      <c r="N10" s="3">
        <v>1</v>
      </c>
    </row>
    <row r="11" spans="2:14" x14ac:dyDescent="0.25">
      <c r="B11" s="3" t="s">
        <v>5</v>
      </c>
      <c r="C11" s="3">
        <v>21</v>
      </c>
      <c r="D11" s="3">
        <v>8</v>
      </c>
      <c r="E11" s="3">
        <f t="shared" si="0"/>
        <v>2.625</v>
      </c>
      <c r="G11" s="3" t="s">
        <v>17</v>
      </c>
      <c r="H11" s="3">
        <v>2</v>
      </c>
      <c r="J11" s="3" t="s">
        <v>29</v>
      </c>
      <c r="K11" s="3">
        <v>1</v>
      </c>
      <c r="M11" s="7"/>
      <c r="N11" s="7"/>
    </row>
    <row r="12" spans="2:14" x14ac:dyDescent="0.25">
      <c r="B12" s="3" t="s">
        <v>18</v>
      </c>
      <c r="C12" s="3">
        <v>16</v>
      </c>
      <c r="D12" s="3">
        <v>9</v>
      </c>
      <c r="E12" s="3">
        <f t="shared" si="0"/>
        <v>1.7777777777777777</v>
      </c>
      <c r="G12" s="3" t="s">
        <v>34</v>
      </c>
      <c r="H12" s="3">
        <v>2</v>
      </c>
      <c r="J12" s="3" t="s">
        <v>15</v>
      </c>
      <c r="K12" s="3">
        <v>1</v>
      </c>
      <c r="M12" s="7"/>
      <c r="N12" s="7"/>
    </row>
    <row r="13" spans="2:14" x14ac:dyDescent="0.25">
      <c r="B13" s="3" t="s">
        <v>10</v>
      </c>
      <c r="C13" s="3">
        <v>15</v>
      </c>
      <c r="D13" s="3">
        <v>7</v>
      </c>
      <c r="E13" s="3">
        <f t="shared" si="0"/>
        <v>2.1428571428571428</v>
      </c>
      <c r="G13" s="3" t="s">
        <v>58</v>
      </c>
      <c r="H13" s="3">
        <v>1</v>
      </c>
      <c r="J13" s="3" t="s">
        <v>58</v>
      </c>
      <c r="K13" s="3">
        <v>1</v>
      </c>
      <c r="M13" s="7"/>
      <c r="N13" s="7"/>
    </row>
    <row r="14" spans="2:14" x14ac:dyDescent="0.25">
      <c r="B14" s="3" t="s">
        <v>33</v>
      </c>
      <c r="C14" s="3">
        <v>14</v>
      </c>
      <c r="D14" s="3">
        <v>8</v>
      </c>
      <c r="E14" s="3">
        <f t="shared" si="0"/>
        <v>1.75</v>
      </c>
      <c r="G14" s="3" t="s">
        <v>5</v>
      </c>
      <c r="H14" s="3">
        <v>1</v>
      </c>
      <c r="J14" s="3" t="s">
        <v>16</v>
      </c>
      <c r="K14" s="3">
        <v>1</v>
      </c>
      <c r="M14" s="7"/>
      <c r="N14" s="7"/>
    </row>
    <row r="15" spans="2:14" x14ac:dyDescent="0.25">
      <c r="B15" s="3" t="s">
        <v>17</v>
      </c>
      <c r="C15" s="3">
        <v>12</v>
      </c>
      <c r="D15" s="3">
        <v>5</v>
      </c>
      <c r="E15" s="3">
        <f t="shared" si="0"/>
        <v>2.4</v>
      </c>
      <c r="G15" s="3" t="s">
        <v>22</v>
      </c>
      <c r="H15" s="3">
        <v>1</v>
      </c>
      <c r="J15" s="3" t="s">
        <v>10</v>
      </c>
      <c r="K15" s="3">
        <v>1</v>
      </c>
    </row>
    <row r="16" spans="2:14" x14ac:dyDescent="0.25">
      <c r="B16" s="3" t="s">
        <v>7</v>
      </c>
      <c r="C16" s="3">
        <v>12</v>
      </c>
      <c r="D16" s="3">
        <v>14</v>
      </c>
      <c r="E16" s="3">
        <f t="shared" si="0"/>
        <v>0.8571428571428571</v>
      </c>
      <c r="G16" s="3" t="s">
        <v>33</v>
      </c>
      <c r="H16" s="3">
        <v>1</v>
      </c>
      <c r="J16" s="3" t="s">
        <v>33</v>
      </c>
      <c r="K16" s="3">
        <v>1</v>
      </c>
    </row>
    <row r="17" spans="2:11" x14ac:dyDescent="0.25">
      <c r="B17" s="3" t="s">
        <v>22</v>
      </c>
      <c r="C17" s="3">
        <v>10</v>
      </c>
      <c r="D17" s="3">
        <v>14</v>
      </c>
      <c r="E17" s="3">
        <f t="shared" si="0"/>
        <v>0.7142857142857143</v>
      </c>
      <c r="G17" s="7"/>
      <c r="H17" s="7"/>
      <c r="J17" s="7"/>
      <c r="K17" s="7"/>
    </row>
    <row r="18" spans="2:11" x14ac:dyDescent="0.25">
      <c r="B18" s="3" t="s">
        <v>19</v>
      </c>
      <c r="C18" s="3">
        <v>9</v>
      </c>
      <c r="D18" s="3">
        <v>12</v>
      </c>
      <c r="E18" s="3">
        <f t="shared" si="0"/>
        <v>0.75</v>
      </c>
      <c r="G18" s="9"/>
      <c r="H18" s="9"/>
    </row>
    <row r="19" spans="2:11" x14ac:dyDescent="0.25">
      <c r="B19" s="3" t="s">
        <v>25</v>
      </c>
      <c r="C19" s="3">
        <v>8</v>
      </c>
      <c r="D19" s="3">
        <v>5</v>
      </c>
      <c r="E19" s="3">
        <f t="shared" si="0"/>
        <v>1.6</v>
      </c>
      <c r="G19" s="9"/>
      <c r="H19" s="9"/>
    </row>
    <row r="20" spans="2:11" x14ac:dyDescent="0.25">
      <c r="B20" s="3" t="s">
        <v>16</v>
      </c>
      <c r="C20" s="3">
        <v>8</v>
      </c>
      <c r="D20" s="3">
        <v>10</v>
      </c>
      <c r="E20" s="3">
        <f t="shared" si="0"/>
        <v>0.8</v>
      </c>
    </row>
    <row r="21" spans="2:11" x14ac:dyDescent="0.25">
      <c r="B21" s="3" t="s">
        <v>34</v>
      </c>
      <c r="C21" s="3">
        <v>7</v>
      </c>
      <c r="D21" s="3">
        <v>8</v>
      </c>
      <c r="E21" s="3">
        <f t="shared" si="0"/>
        <v>0.875</v>
      </c>
    </row>
    <row r="22" spans="2:11" x14ac:dyDescent="0.25">
      <c r="B22" s="3" t="s">
        <v>23</v>
      </c>
      <c r="C22" s="3">
        <v>0</v>
      </c>
      <c r="D22" s="3">
        <v>5</v>
      </c>
      <c r="E22" s="3">
        <f t="shared" si="0"/>
        <v>0</v>
      </c>
      <c r="G22" t="s">
        <v>75</v>
      </c>
    </row>
    <row r="23" spans="2:11" x14ac:dyDescent="0.25">
      <c r="B23" s="7"/>
      <c r="C23" s="7"/>
      <c r="D23" s="7"/>
      <c r="E23" s="7"/>
    </row>
    <row r="24" spans="2:11" x14ac:dyDescent="0.25">
      <c r="B24" s="7"/>
      <c r="C24" s="7"/>
      <c r="D24" s="7"/>
      <c r="E24" s="7"/>
    </row>
    <row r="25" spans="2:11" x14ac:dyDescent="0.25">
      <c r="B25" s="7"/>
      <c r="C25" s="7"/>
      <c r="D25" s="7"/>
      <c r="E25" s="7"/>
    </row>
    <row r="26" spans="2:11" x14ac:dyDescent="0.25">
      <c r="B26" s="7"/>
      <c r="C26" s="7"/>
      <c r="D26" s="7"/>
      <c r="E26" s="7"/>
    </row>
    <row r="27" spans="2:11" x14ac:dyDescent="0.25">
      <c r="B27" s="7"/>
      <c r="C27" s="7"/>
      <c r="D27" s="7"/>
      <c r="E27" s="7"/>
    </row>
    <row r="28" spans="2:11" x14ac:dyDescent="0.25">
      <c r="B28" s="7"/>
      <c r="C28" s="7"/>
      <c r="D28" s="7"/>
      <c r="E28" s="7"/>
    </row>
  </sheetData>
  <mergeCells count="1">
    <mergeCell ref="C4:D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2:O29"/>
  <sheetViews>
    <sheetView workbookViewId="0">
      <selection activeCell="H24" sqref="H24"/>
    </sheetView>
  </sheetViews>
  <sheetFormatPr baseColWidth="10" defaultRowHeight="15" x14ac:dyDescent="0.25"/>
  <cols>
    <col min="6" max="6" width="4" customWidth="1"/>
  </cols>
  <sheetData>
    <row r="2" spans="3:15" x14ac:dyDescent="0.25">
      <c r="I2" t="s">
        <v>61</v>
      </c>
    </row>
    <row r="3" spans="3:15" x14ac:dyDescent="0.25">
      <c r="C3" s="7"/>
      <c r="D3" s="47" t="s">
        <v>0</v>
      </c>
      <c r="E3" s="47"/>
      <c r="F3" s="7"/>
    </row>
    <row r="4" spans="3:15" x14ac:dyDescent="0.25">
      <c r="C4" s="7"/>
      <c r="D4" s="4" t="s">
        <v>1</v>
      </c>
      <c r="E4" s="5" t="s">
        <v>2</v>
      </c>
      <c r="F4" s="6" t="s">
        <v>3</v>
      </c>
      <c r="H4" s="2"/>
      <c r="I4" s="4" t="s">
        <v>31</v>
      </c>
      <c r="K4" s="2"/>
      <c r="L4" s="5" t="s">
        <v>26</v>
      </c>
      <c r="N4" s="2"/>
      <c r="O4" s="5" t="s">
        <v>30</v>
      </c>
    </row>
    <row r="5" spans="3:15" x14ac:dyDescent="0.25">
      <c r="C5" s="10" t="s">
        <v>6</v>
      </c>
      <c r="D5" s="10">
        <v>36</v>
      </c>
      <c r="E5" s="10">
        <v>8</v>
      </c>
      <c r="F5" s="10">
        <f>D5/E5</f>
        <v>4.5</v>
      </c>
      <c r="H5" s="10" t="s">
        <v>28</v>
      </c>
      <c r="I5" s="10">
        <v>12</v>
      </c>
      <c r="K5" s="11" t="s">
        <v>14</v>
      </c>
      <c r="L5" s="10">
        <v>5</v>
      </c>
      <c r="N5" s="10" t="s">
        <v>37</v>
      </c>
      <c r="O5" s="10">
        <v>2</v>
      </c>
    </row>
    <row r="6" spans="3:15" x14ac:dyDescent="0.25">
      <c r="C6" s="37" t="s">
        <v>4</v>
      </c>
      <c r="D6" s="10">
        <v>33</v>
      </c>
      <c r="E6" s="10">
        <v>10</v>
      </c>
      <c r="F6" s="10">
        <f>D6/E6</f>
        <v>3.3</v>
      </c>
      <c r="H6" s="10" t="s">
        <v>7</v>
      </c>
      <c r="I6" s="10">
        <v>7</v>
      </c>
      <c r="J6" s="7"/>
      <c r="K6" s="11" t="s">
        <v>58</v>
      </c>
      <c r="L6" s="10">
        <v>4</v>
      </c>
      <c r="M6" s="7"/>
      <c r="N6" s="10" t="s">
        <v>14</v>
      </c>
      <c r="O6" s="10">
        <v>1</v>
      </c>
    </row>
    <row r="7" spans="3:15" x14ac:dyDescent="0.25">
      <c r="C7" s="10" t="s">
        <v>14</v>
      </c>
      <c r="D7" s="10">
        <v>28</v>
      </c>
      <c r="E7" s="10">
        <v>10</v>
      </c>
      <c r="F7" s="10">
        <f t="shared" ref="F7:F22" si="0">D7/E7</f>
        <v>2.8</v>
      </c>
      <c r="H7" s="10" t="s">
        <v>14</v>
      </c>
      <c r="I7" s="10">
        <v>6</v>
      </c>
      <c r="J7" s="7"/>
      <c r="K7" s="10" t="s">
        <v>15</v>
      </c>
      <c r="L7" s="10">
        <v>3</v>
      </c>
      <c r="N7" s="10" t="s">
        <v>5</v>
      </c>
      <c r="O7" s="10">
        <v>1</v>
      </c>
    </row>
    <row r="8" spans="3:15" x14ac:dyDescent="0.25">
      <c r="C8" s="10" t="s">
        <v>7</v>
      </c>
      <c r="D8" s="10">
        <v>24</v>
      </c>
      <c r="E8" s="10">
        <v>10</v>
      </c>
      <c r="F8" s="10">
        <f t="shared" si="0"/>
        <v>2.4</v>
      </c>
      <c r="H8" s="10" t="s">
        <v>6</v>
      </c>
      <c r="I8" s="10">
        <v>5</v>
      </c>
      <c r="J8" s="7"/>
      <c r="K8" s="11" t="s">
        <v>17</v>
      </c>
      <c r="L8" s="10">
        <v>3</v>
      </c>
      <c r="M8" s="7"/>
      <c r="N8" s="12" t="s">
        <v>8</v>
      </c>
      <c r="O8" s="12">
        <v>1</v>
      </c>
    </row>
    <row r="9" spans="3:15" x14ac:dyDescent="0.25">
      <c r="C9" s="10" t="s">
        <v>35</v>
      </c>
      <c r="D9" s="10">
        <v>18</v>
      </c>
      <c r="E9" s="10">
        <v>6</v>
      </c>
      <c r="F9" s="10">
        <f t="shared" si="0"/>
        <v>3</v>
      </c>
      <c r="H9" s="10" t="s">
        <v>36</v>
      </c>
      <c r="I9" s="10">
        <v>4</v>
      </c>
      <c r="J9" s="7"/>
      <c r="K9" s="10" t="s">
        <v>5</v>
      </c>
      <c r="L9" s="10">
        <v>3</v>
      </c>
      <c r="M9" s="7"/>
      <c r="N9" s="13" t="s">
        <v>10</v>
      </c>
      <c r="O9" s="13">
        <v>1</v>
      </c>
    </row>
    <row r="10" spans="3:15" x14ac:dyDescent="0.25">
      <c r="C10" s="10" t="s">
        <v>36</v>
      </c>
      <c r="D10" s="10">
        <v>16</v>
      </c>
      <c r="E10" s="10">
        <v>13</v>
      </c>
      <c r="F10" s="10">
        <f t="shared" si="0"/>
        <v>1.2307692307692308</v>
      </c>
      <c r="H10" s="10" t="s">
        <v>58</v>
      </c>
      <c r="I10" s="10">
        <v>2</v>
      </c>
      <c r="J10" s="7"/>
      <c r="K10" s="10" t="s">
        <v>8</v>
      </c>
      <c r="L10" s="10">
        <v>3</v>
      </c>
      <c r="M10" s="7"/>
      <c r="N10" s="7"/>
      <c r="O10" s="7"/>
    </row>
    <row r="11" spans="3:15" x14ac:dyDescent="0.25">
      <c r="C11" s="10" t="s">
        <v>18</v>
      </c>
      <c r="D11" s="10">
        <v>16</v>
      </c>
      <c r="E11" s="10">
        <v>10</v>
      </c>
      <c r="F11" s="10">
        <f t="shared" si="0"/>
        <v>1.6</v>
      </c>
      <c r="H11" s="10" t="s">
        <v>17</v>
      </c>
      <c r="I11" s="10">
        <v>2</v>
      </c>
      <c r="J11" s="7"/>
      <c r="K11" s="10" t="s">
        <v>10</v>
      </c>
      <c r="L11" s="10">
        <v>3</v>
      </c>
      <c r="M11" s="7"/>
      <c r="N11" s="7"/>
      <c r="O11" s="7"/>
    </row>
    <row r="12" spans="3:15" x14ac:dyDescent="0.25">
      <c r="C12" s="10" t="s">
        <v>37</v>
      </c>
      <c r="D12" s="10">
        <v>14</v>
      </c>
      <c r="E12" s="10">
        <v>10</v>
      </c>
      <c r="F12" s="10">
        <f t="shared" si="0"/>
        <v>1.4</v>
      </c>
      <c r="H12" s="10" t="s">
        <v>7</v>
      </c>
      <c r="I12" s="10">
        <v>3</v>
      </c>
      <c r="J12" s="7"/>
      <c r="K12" s="10" t="s">
        <v>13</v>
      </c>
      <c r="L12" s="10">
        <v>2</v>
      </c>
      <c r="M12" s="7"/>
      <c r="N12" s="7"/>
      <c r="O12" s="7"/>
    </row>
    <row r="13" spans="3:15" x14ac:dyDescent="0.25">
      <c r="C13" s="10" t="s">
        <v>15</v>
      </c>
      <c r="D13" s="10">
        <v>14</v>
      </c>
      <c r="E13" s="10">
        <v>13</v>
      </c>
      <c r="F13" s="10">
        <f t="shared" si="0"/>
        <v>1.0769230769230769</v>
      </c>
      <c r="H13" s="10" t="s">
        <v>5</v>
      </c>
      <c r="I13" s="10">
        <v>1</v>
      </c>
      <c r="J13" s="7"/>
      <c r="K13" s="10" t="s">
        <v>28</v>
      </c>
      <c r="L13" s="10">
        <v>2</v>
      </c>
      <c r="M13" s="7"/>
      <c r="N13" s="7"/>
      <c r="O13" s="7"/>
    </row>
    <row r="14" spans="3:15" x14ac:dyDescent="0.25">
      <c r="C14" s="10" t="s">
        <v>58</v>
      </c>
      <c r="D14" s="10">
        <v>13</v>
      </c>
      <c r="E14" s="10">
        <v>11</v>
      </c>
      <c r="F14" s="10">
        <f t="shared" si="0"/>
        <v>1.1818181818181819</v>
      </c>
      <c r="H14" s="10" t="s">
        <v>15</v>
      </c>
      <c r="I14" s="10">
        <v>1</v>
      </c>
      <c r="J14" s="7"/>
      <c r="K14" s="10" t="s">
        <v>36</v>
      </c>
      <c r="L14" s="10">
        <v>2</v>
      </c>
      <c r="M14" s="7"/>
      <c r="N14" s="7"/>
      <c r="O14" s="7"/>
    </row>
    <row r="15" spans="3:15" x14ac:dyDescent="0.25">
      <c r="C15" s="10" t="s">
        <v>10</v>
      </c>
      <c r="D15" s="10">
        <v>12</v>
      </c>
      <c r="E15" s="10">
        <v>10</v>
      </c>
      <c r="F15" s="10">
        <f t="shared" si="0"/>
        <v>1.2</v>
      </c>
      <c r="H15" s="10" t="s">
        <v>38</v>
      </c>
      <c r="I15" s="10">
        <v>1</v>
      </c>
      <c r="J15" s="7"/>
      <c r="K15" s="10" t="s">
        <v>7</v>
      </c>
      <c r="L15" s="10">
        <v>2</v>
      </c>
      <c r="M15" s="7"/>
      <c r="O15" s="7"/>
    </row>
    <row r="16" spans="3:15" x14ac:dyDescent="0.25">
      <c r="C16" s="10" t="s">
        <v>16</v>
      </c>
      <c r="D16" s="10">
        <v>12</v>
      </c>
      <c r="E16" s="10">
        <v>10</v>
      </c>
      <c r="F16" s="10">
        <f t="shared" si="0"/>
        <v>1.2</v>
      </c>
      <c r="H16" s="10" t="s">
        <v>18</v>
      </c>
      <c r="I16" s="10">
        <v>1</v>
      </c>
      <c r="J16" s="7"/>
      <c r="K16" s="12" t="s">
        <v>33</v>
      </c>
      <c r="L16" s="12">
        <v>2</v>
      </c>
      <c r="M16" s="7"/>
      <c r="O16" s="7"/>
    </row>
    <row r="17" spans="3:15" x14ac:dyDescent="0.25">
      <c r="C17" s="10" t="s">
        <v>5</v>
      </c>
      <c r="D17" s="10">
        <v>10</v>
      </c>
      <c r="E17" s="10">
        <v>16</v>
      </c>
      <c r="F17" s="10">
        <f t="shared" si="0"/>
        <v>0.625</v>
      </c>
      <c r="H17" s="10" t="s">
        <v>8</v>
      </c>
      <c r="I17" s="10">
        <v>1</v>
      </c>
      <c r="J17" s="7"/>
      <c r="K17" s="13" t="s">
        <v>37</v>
      </c>
      <c r="L17" s="13">
        <v>1</v>
      </c>
      <c r="M17" s="7"/>
      <c r="O17" s="7"/>
    </row>
    <row r="18" spans="3:15" x14ac:dyDescent="0.25">
      <c r="C18" s="10" t="s">
        <v>23</v>
      </c>
      <c r="D18" s="10">
        <v>3</v>
      </c>
      <c r="E18" s="10">
        <v>2</v>
      </c>
      <c r="F18" s="10">
        <f t="shared" si="0"/>
        <v>1.5</v>
      </c>
      <c r="H18" s="8" t="s">
        <v>16</v>
      </c>
      <c r="I18" s="8">
        <v>1</v>
      </c>
      <c r="J18" s="7"/>
      <c r="K18" s="7"/>
      <c r="L18" s="7"/>
      <c r="M18" s="7"/>
      <c r="O18" s="7"/>
    </row>
    <row r="19" spans="3:15" x14ac:dyDescent="0.25">
      <c r="C19" s="10" t="s">
        <v>17</v>
      </c>
      <c r="D19" s="10">
        <v>3</v>
      </c>
      <c r="E19" s="10">
        <v>13</v>
      </c>
      <c r="F19" s="10">
        <f t="shared" si="0"/>
        <v>0.23076923076923078</v>
      </c>
      <c r="H19" s="8" t="s">
        <v>10</v>
      </c>
      <c r="I19" s="8">
        <v>1</v>
      </c>
      <c r="J19" s="7"/>
      <c r="K19" s="7"/>
      <c r="L19" s="7"/>
      <c r="M19" s="7"/>
      <c r="O19" s="7"/>
    </row>
    <row r="20" spans="3:15" x14ac:dyDescent="0.25">
      <c r="C20" s="10" t="s">
        <v>13</v>
      </c>
      <c r="D20" s="10">
        <v>1</v>
      </c>
      <c r="E20" s="10">
        <v>5</v>
      </c>
      <c r="F20" s="10">
        <f t="shared" si="0"/>
        <v>0.2</v>
      </c>
      <c r="J20" s="7"/>
      <c r="K20" s="7"/>
      <c r="L20" s="7"/>
      <c r="M20" s="7"/>
      <c r="O20" s="2"/>
    </row>
    <row r="21" spans="3:15" x14ac:dyDescent="0.25">
      <c r="C21" s="12" t="s">
        <v>8</v>
      </c>
      <c r="D21" s="12">
        <v>1</v>
      </c>
      <c r="E21" s="12">
        <v>9</v>
      </c>
      <c r="F21" s="12">
        <f t="shared" si="0"/>
        <v>0.1111111111111111</v>
      </c>
      <c r="J21" s="7"/>
      <c r="K21" s="7"/>
      <c r="L21" s="7"/>
      <c r="M21" s="7"/>
      <c r="O21" s="2"/>
    </row>
    <row r="22" spans="3:15" x14ac:dyDescent="0.25">
      <c r="C22" s="13" t="s">
        <v>33</v>
      </c>
      <c r="D22" s="13">
        <v>0</v>
      </c>
      <c r="E22" s="13">
        <v>5</v>
      </c>
      <c r="F22" s="13">
        <f t="shared" si="0"/>
        <v>0</v>
      </c>
      <c r="J22" s="7"/>
      <c r="K22" s="7"/>
      <c r="L22" s="7"/>
      <c r="M22" s="7"/>
      <c r="O22" s="2"/>
    </row>
    <row r="23" spans="3:15" x14ac:dyDescent="0.25">
      <c r="C23" s="7"/>
      <c r="D23" s="7"/>
      <c r="E23" s="7"/>
      <c r="F23" s="7"/>
      <c r="J23" s="7"/>
      <c r="K23" s="7"/>
      <c r="L23" s="7"/>
      <c r="M23" s="7"/>
      <c r="O23" s="2"/>
    </row>
    <row r="24" spans="3:15" x14ac:dyDescent="0.25">
      <c r="C24" s="7"/>
      <c r="D24" s="7"/>
      <c r="E24" s="7"/>
      <c r="F24" s="7"/>
      <c r="J24" s="7"/>
      <c r="K24" s="7"/>
      <c r="L24" s="7"/>
      <c r="M24" s="7"/>
      <c r="O24" s="7"/>
    </row>
    <row r="25" spans="3:15" x14ac:dyDescent="0.25">
      <c r="C25" s="7"/>
      <c r="D25" s="7"/>
      <c r="E25" s="7"/>
      <c r="F25" s="7"/>
      <c r="G25" t="s">
        <v>75</v>
      </c>
      <c r="J25" s="7"/>
      <c r="K25" s="7"/>
      <c r="L25" s="7"/>
      <c r="M25" s="7"/>
      <c r="O25" s="7"/>
    </row>
    <row r="26" spans="3:15" x14ac:dyDescent="0.25">
      <c r="C26" s="7"/>
      <c r="D26" s="7"/>
      <c r="E26" s="7"/>
      <c r="F26" s="7"/>
      <c r="J26" s="7"/>
      <c r="K26" s="7"/>
      <c r="L26" s="7"/>
      <c r="M26" s="7"/>
      <c r="O26" s="7"/>
    </row>
    <row r="27" spans="3:15" x14ac:dyDescent="0.25">
      <c r="C27" s="7"/>
      <c r="D27" s="7"/>
      <c r="E27" s="7"/>
      <c r="F27" s="7"/>
      <c r="J27" s="7"/>
      <c r="K27" s="7"/>
      <c r="M27" s="7"/>
      <c r="O27" s="7"/>
    </row>
    <row r="28" spans="3:15" x14ac:dyDescent="0.25">
      <c r="K28" s="7"/>
    </row>
    <row r="29" spans="3:15" x14ac:dyDescent="0.25">
      <c r="K29" s="7"/>
    </row>
  </sheetData>
  <mergeCells count="1">
    <mergeCell ref="D3:E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2:O23"/>
  <sheetViews>
    <sheetView workbookViewId="0">
      <selection activeCell="J29" sqref="J29"/>
    </sheetView>
  </sheetViews>
  <sheetFormatPr baseColWidth="10" defaultRowHeight="15" x14ac:dyDescent="0.25"/>
  <cols>
    <col min="6" max="6" width="5.140625" customWidth="1"/>
  </cols>
  <sheetData>
    <row r="2" spans="3:15" ht="21" customHeight="1" x14ac:dyDescent="0.25">
      <c r="H2" s="48" t="s">
        <v>39</v>
      </c>
      <c r="I2" s="48"/>
    </row>
    <row r="3" spans="3:15" x14ac:dyDescent="0.25">
      <c r="C3" s="7"/>
      <c r="D3" s="47" t="s">
        <v>0</v>
      </c>
      <c r="E3" s="47"/>
      <c r="F3" s="7"/>
      <c r="H3" s="48"/>
      <c r="I3" s="48"/>
    </row>
    <row r="4" spans="3:15" x14ac:dyDescent="0.25">
      <c r="C4" s="7"/>
      <c r="D4" s="4" t="s">
        <v>1</v>
      </c>
      <c r="E4" s="5" t="s">
        <v>2</v>
      </c>
      <c r="F4" s="6" t="s">
        <v>3</v>
      </c>
      <c r="K4" s="2"/>
      <c r="L4" s="4" t="s">
        <v>31</v>
      </c>
      <c r="N4" s="2"/>
      <c r="O4" s="5" t="s">
        <v>26</v>
      </c>
    </row>
    <row r="5" spans="3:15" x14ac:dyDescent="0.25">
      <c r="C5" s="37" t="s">
        <v>6</v>
      </c>
      <c r="D5" s="16">
        <v>33</v>
      </c>
      <c r="E5" s="16">
        <v>3</v>
      </c>
      <c r="F5" s="16">
        <f>D5/E5</f>
        <v>11</v>
      </c>
      <c r="K5" s="16" t="s">
        <v>40</v>
      </c>
      <c r="L5" s="16">
        <v>7</v>
      </c>
      <c r="N5" s="16" t="s">
        <v>9</v>
      </c>
      <c r="O5" s="16">
        <v>4</v>
      </c>
    </row>
    <row r="6" spans="3:15" x14ac:dyDescent="0.25">
      <c r="C6" s="16" t="s">
        <v>36</v>
      </c>
      <c r="D6" s="16">
        <v>26</v>
      </c>
      <c r="E6" s="16">
        <v>4</v>
      </c>
      <c r="F6" s="16">
        <f>D6/E6</f>
        <v>6.5</v>
      </c>
      <c r="H6" s="2"/>
      <c r="I6" s="5" t="s">
        <v>30</v>
      </c>
      <c r="K6" s="16" t="s">
        <v>10</v>
      </c>
      <c r="L6" s="16">
        <v>6</v>
      </c>
      <c r="N6" s="16" t="s">
        <v>10</v>
      </c>
      <c r="O6" s="16">
        <v>3</v>
      </c>
    </row>
    <row r="7" spans="3:15" x14ac:dyDescent="0.25">
      <c r="C7" s="16" t="s">
        <v>40</v>
      </c>
      <c r="D7" s="16">
        <v>25</v>
      </c>
      <c r="E7" s="16">
        <v>4</v>
      </c>
      <c r="F7" s="16">
        <f t="shared" ref="F7:F21" si="0">D7/E7</f>
        <v>6.25</v>
      </c>
      <c r="H7" s="16" t="s">
        <v>10</v>
      </c>
      <c r="I7" s="16">
        <v>2</v>
      </c>
      <c r="K7" s="16" t="s">
        <v>9</v>
      </c>
      <c r="L7" s="16">
        <v>6</v>
      </c>
      <c r="N7" s="16" t="s">
        <v>14</v>
      </c>
      <c r="O7" s="16">
        <v>3</v>
      </c>
    </row>
    <row r="8" spans="3:15" x14ac:dyDescent="0.25">
      <c r="C8" s="16" t="s">
        <v>14</v>
      </c>
      <c r="D8" s="16">
        <v>25</v>
      </c>
      <c r="E8" s="16">
        <v>6</v>
      </c>
      <c r="F8" s="16">
        <f t="shared" si="0"/>
        <v>4.166666666666667</v>
      </c>
      <c r="H8" s="16" t="s">
        <v>6</v>
      </c>
      <c r="I8" s="16">
        <v>2</v>
      </c>
      <c r="K8" s="16" t="s">
        <v>14</v>
      </c>
      <c r="L8" s="16">
        <v>6</v>
      </c>
      <c r="N8" s="16" t="s">
        <v>6</v>
      </c>
      <c r="O8" s="16">
        <v>3</v>
      </c>
    </row>
    <row r="9" spans="3:15" x14ac:dyDescent="0.25">
      <c r="C9" s="16" t="s">
        <v>9</v>
      </c>
      <c r="D9" s="16">
        <v>24</v>
      </c>
      <c r="E9" s="16">
        <v>5</v>
      </c>
      <c r="F9" s="16">
        <f t="shared" si="0"/>
        <v>4.8</v>
      </c>
      <c r="H9" s="16" t="s">
        <v>16</v>
      </c>
      <c r="I9" s="16">
        <v>2</v>
      </c>
      <c r="K9" s="16" t="s">
        <v>6</v>
      </c>
      <c r="L9" s="16">
        <v>5</v>
      </c>
      <c r="N9" s="16" t="s">
        <v>5</v>
      </c>
      <c r="O9" s="16">
        <v>3</v>
      </c>
    </row>
    <row r="10" spans="3:15" x14ac:dyDescent="0.25">
      <c r="C10" s="16" t="s">
        <v>5</v>
      </c>
      <c r="D10" s="16">
        <v>21</v>
      </c>
      <c r="E10" s="16">
        <v>6</v>
      </c>
      <c r="F10" s="16">
        <f t="shared" si="0"/>
        <v>3.5</v>
      </c>
      <c r="H10" s="16" t="s">
        <v>37</v>
      </c>
      <c r="I10" s="16">
        <v>2</v>
      </c>
      <c r="K10" s="16" t="s">
        <v>36</v>
      </c>
      <c r="L10" s="16">
        <v>4</v>
      </c>
      <c r="N10" s="16" t="s">
        <v>25</v>
      </c>
      <c r="O10" s="16">
        <v>2</v>
      </c>
    </row>
    <row r="11" spans="3:15" x14ac:dyDescent="0.25">
      <c r="C11" s="16" t="s">
        <v>16</v>
      </c>
      <c r="D11" s="16">
        <v>18</v>
      </c>
      <c r="E11" s="16">
        <v>5</v>
      </c>
      <c r="F11" s="16">
        <f t="shared" si="0"/>
        <v>3.6</v>
      </c>
      <c r="H11" s="12" t="s">
        <v>58</v>
      </c>
      <c r="I11" s="12">
        <v>2</v>
      </c>
      <c r="K11" s="16" t="s">
        <v>58</v>
      </c>
      <c r="L11" s="16">
        <v>3</v>
      </c>
      <c r="N11" s="16" t="s">
        <v>7</v>
      </c>
      <c r="O11" s="16">
        <v>2</v>
      </c>
    </row>
    <row r="12" spans="3:15" x14ac:dyDescent="0.25">
      <c r="C12" s="16" t="s">
        <v>10</v>
      </c>
      <c r="D12" s="16">
        <v>17</v>
      </c>
      <c r="E12" s="16">
        <v>8</v>
      </c>
      <c r="F12" s="16">
        <f t="shared" si="0"/>
        <v>2.125</v>
      </c>
      <c r="H12" s="13" t="s">
        <v>40</v>
      </c>
      <c r="I12" s="13">
        <v>1</v>
      </c>
      <c r="K12" s="16" t="s">
        <v>5</v>
      </c>
      <c r="L12" s="16">
        <v>3</v>
      </c>
      <c r="N12" s="16" t="s">
        <v>13</v>
      </c>
      <c r="O12" s="16">
        <v>2</v>
      </c>
    </row>
    <row r="13" spans="3:15" x14ac:dyDescent="0.25">
      <c r="C13" s="16" t="s">
        <v>7</v>
      </c>
      <c r="D13" s="16">
        <v>15</v>
      </c>
      <c r="E13" s="16">
        <v>5</v>
      </c>
      <c r="F13" s="16">
        <f t="shared" si="0"/>
        <v>3</v>
      </c>
      <c r="H13" s="13" t="s">
        <v>14</v>
      </c>
      <c r="I13" s="13">
        <v>1</v>
      </c>
      <c r="K13" s="16" t="s">
        <v>7</v>
      </c>
      <c r="L13" s="16">
        <v>2</v>
      </c>
      <c r="N13" s="16" t="s">
        <v>58</v>
      </c>
      <c r="O13" s="16">
        <v>2</v>
      </c>
    </row>
    <row r="14" spans="3:15" x14ac:dyDescent="0.25">
      <c r="C14" s="16" t="s">
        <v>58</v>
      </c>
      <c r="D14" s="16">
        <v>14</v>
      </c>
      <c r="E14" s="16">
        <v>6</v>
      </c>
      <c r="F14" s="16">
        <f t="shared" si="0"/>
        <v>2.3333333333333335</v>
      </c>
      <c r="H14" s="17" t="s">
        <v>25</v>
      </c>
      <c r="I14" s="17">
        <v>1</v>
      </c>
      <c r="K14" s="16" t="s">
        <v>25</v>
      </c>
      <c r="L14" s="16">
        <v>2</v>
      </c>
      <c r="N14" s="16" t="s">
        <v>36</v>
      </c>
      <c r="O14" s="16">
        <v>1</v>
      </c>
    </row>
    <row r="15" spans="3:15" x14ac:dyDescent="0.25">
      <c r="C15" s="16" t="s">
        <v>21</v>
      </c>
      <c r="D15" s="16">
        <v>13</v>
      </c>
      <c r="E15" s="16">
        <v>2</v>
      </c>
      <c r="F15" s="16">
        <f t="shared" si="0"/>
        <v>6.5</v>
      </c>
      <c r="H15" s="18"/>
      <c r="I15" s="18"/>
      <c r="K15" s="16" t="s">
        <v>41</v>
      </c>
      <c r="L15" s="16">
        <v>1</v>
      </c>
      <c r="N15" s="16" t="s">
        <v>40</v>
      </c>
      <c r="O15" s="16">
        <v>1</v>
      </c>
    </row>
    <row r="16" spans="3:15" x14ac:dyDescent="0.25">
      <c r="C16" s="16" t="s">
        <v>18</v>
      </c>
      <c r="D16" s="16">
        <v>11</v>
      </c>
      <c r="E16" s="16">
        <v>0</v>
      </c>
      <c r="F16" s="16">
        <v>11</v>
      </c>
      <c r="H16" s="7"/>
      <c r="I16" s="7"/>
      <c r="K16" s="12" t="s">
        <v>18</v>
      </c>
      <c r="L16" s="12">
        <v>1</v>
      </c>
      <c r="N16" s="12" t="s">
        <v>16</v>
      </c>
      <c r="O16" s="12">
        <v>1</v>
      </c>
    </row>
    <row r="17" spans="3:15" x14ac:dyDescent="0.25">
      <c r="C17" s="16" t="s">
        <v>25</v>
      </c>
      <c r="D17" s="16">
        <v>9</v>
      </c>
      <c r="E17" s="16">
        <v>3</v>
      </c>
      <c r="F17" s="16">
        <f t="shared" si="0"/>
        <v>3</v>
      </c>
      <c r="H17" s="7"/>
      <c r="I17" s="7"/>
      <c r="K17" s="18"/>
      <c r="L17" s="18"/>
      <c r="N17" s="13" t="s">
        <v>21</v>
      </c>
      <c r="O17" s="13">
        <v>1</v>
      </c>
    </row>
    <row r="18" spans="3:15" x14ac:dyDescent="0.25">
      <c r="C18" s="16" t="s">
        <v>37</v>
      </c>
      <c r="D18" s="16">
        <v>8</v>
      </c>
      <c r="E18" s="16">
        <v>2</v>
      </c>
      <c r="F18" s="16">
        <f t="shared" si="0"/>
        <v>4</v>
      </c>
      <c r="H18" s="7"/>
      <c r="I18" s="7"/>
      <c r="K18" s="9"/>
      <c r="L18" s="9"/>
    </row>
    <row r="19" spans="3:15" x14ac:dyDescent="0.25">
      <c r="C19" s="16" t="s">
        <v>41</v>
      </c>
      <c r="D19" s="16">
        <v>7</v>
      </c>
      <c r="E19" s="16">
        <v>1</v>
      </c>
      <c r="F19" s="16">
        <f t="shared" si="0"/>
        <v>7</v>
      </c>
      <c r="K19" s="9"/>
      <c r="L19" s="9"/>
    </row>
    <row r="20" spans="3:15" x14ac:dyDescent="0.25">
      <c r="C20" s="12" t="s">
        <v>13</v>
      </c>
      <c r="D20" s="12">
        <v>6</v>
      </c>
      <c r="E20" s="12">
        <v>1</v>
      </c>
      <c r="F20" s="12">
        <f t="shared" si="0"/>
        <v>6</v>
      </c>
    </row>
    <row r="21" spans="3:15" x14ac:dyDescent="0.25">
      <c r="C21" s="13" t="s">
        <v>20</v>
      </c>
      <c r="D21" s="13">
        <v>2</v>
      </c>
      <c r="E21" s="13">
        <v>3</v>
      </c>
      <c r="F21" s="13">
        <f t="shared" si="0"/>
        <v>0.66666666666666663</v>
      </c>
    </row>
    <row r="22" spans="3:15" x14ac:dyDescent="0.25">
      <c r="C22" s="7"/>
      <c r="D22" s="7"/>
      <c r="E22" s="7"/>
      <c r="F22" s="7"/>
    </row>
    <row r="23" spans="3:15" x14ac:dyDescent="0.25">
      <c r="C23" s="7"/>
      <c r="D23" s="2"/>
      <c r="E23" s="2"/>
      <c r="F23" s="2"/>
      <c r="H23" t="s">
        <v>91</v>
      </c>
    </row>
  </sheetData>
  <mergeCells count="2">
    <mergeCell ref="D3:E3"/>
    <mergeCell ref="H2:I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7"/>
  <sheetViews>
    <sheetView topLeftCell="A4" workbookViewId="0">
      <selection activeCell="H30" sqref="H30"/>
    </sheetView>
  </sheetViews>
  <sheetFormatPr baseColWidth="10" defaultRowHeight="15" x14ac:dyDescent="0.25"/>
  <cols>
    <col min="5" max="5" width="4.5703125" customWidth="1"/>
    <col min="6" max="6" width="8.7109375" customWidth="1"/>
    <col min="8" max="8" width="17.5703125" customWidth="1"/>
  </cols>
  <sheetData>
    <row r="1" spans="1:14" x14ac:dyDescent="0.25">
      <c r="A1" s="1"/>
    </row>
    <row r="4" spans="1:14" x14ac:dyDescent="0.25">
      <c r="G4" s="48" t="s">
        <v>53</v>
      </c>
      <c r="H4" s="48"/>
    </row>
    <row r="5" spans="1:14" x14ac:dyDescent="0.25">
      <c r="B5" s="7"/>
      <c r="C5" s="47" t="s">
        <v>0</v>
      </c>
      <c r="D5" s="47"/>
      <c r="E5" s="7"/>
      <c r="G5" s="48"/>
      <c r="H5" s="48"/>
    </row>
    <row r="6" spans="1:14" x14ac:dyDescent="0.25">
      <c r="B6" s="7"/>
      <c r="C6" s="4" t="s">
        <v>1</v>
      </c>
      <c r="D6" s="5" t="s">
        <v>2</v>
      </c>
      <c r="E6" s="6" t="s">
        <v>3</v>
      </c>
      <c r="F6" s="1"/>
      <c r="J6" s="2"/>
      <c r="K6" s="4" t="s">
        <v>31</v>
      </c>
      <c r="M6" s="2"/>
      <c r="N6" s="5" t="s">
        <v>26</v>
      </c>
    </row>
    <row r="7" spans="1:14" x14ac:dyDescent="0.25">
      <c r="B7" s="19" t="s">
        <v>4</v>
      </c>
      <c r="C7" s="19">
        <v>34</v>
      </c>
      <c r="D7" s="19">
        <v>11</v>
      </c>
      <c r="E7" s="19">
        <f>C7/D7</f>
        <v>3.0909090909090908</v>
      </c>
      <c r="F7" s="1"/>
      <c r="J7" s="19" t="s">
        <v>6</v>
      </c>
      <c r="K7" s="19">
        <v>10</v>
      </c>
      <c r="M7" s="19" t="s">
        <v>17</v>
      </c>
      <c r="N7" s="19">
        <v>7</v>
      </c>
    </row>
    <row r="8" spans="1:14" x14ac:dyDescent="0.25">
      <c r="B8" s="37" t="s">
        <v>18</v>
      </c>
      <c r="C8" s="19">
        <v>32</v>
      </c>
      <c r="D8" s="19">
        <v>6</v>
      </c>
      <c r="E8" s="19">
        <f>C8/D8</f>
        <v>5.333333333333333</v>
      </c>
      <c r="F8" s="1"/>
      <c r="G8" s="2"/>
      <c r="H8" s="5" t="s">
        <v>30</v>
      </c>
      <c r="J8" s="19" t="s">
        <v>4</v>
      </c>
      <c r="K8" s="19">
        <v>8</v>
      </c>
      <c r="M8" s="19" t="s">
        <v>58</v>
      </c>
      <c r="N8" s="19">
        <v>6</v>
      </c>
    </row>
    <row r="9" spans="1:14" x14ac:dyDescent="0.25">
      <c r="B9" s="19" t="s">
        <v>6</v>
      </c>
      <c r="C9" s="19">
        <v>31</v>
      </c>
      <c r="D9" s="19">
        <v>10</v>
      </c>
      <c r="E9" s="19">
        <f t="shared" ref="E9:E25" si="0">C9/D9</f>
        <v>3.1</v>
      </c>
      <c r="F9" s="1"/>
      <c r="G9" s="19" t="s">
        <v>21</v>
      </c>
      <c r="H9" s="19">
        <v>2</v>
      </c>
      <c r="J9" s="19" t="s">
        <v>18</v>
      </c>
      <c r="K9" s="19">
        <v>8</v>
      </c>
      <c r="M9" s="19" t="s">
        <v>14</v>
      </c>
      <c r="N9" s="19">
        <v>5</v>
      </c>
    </row>
    <row r="10" spans="1:14" x14ac:dyDescent="0.25">
      <c r="B10" s="19" t="s">
        <v>40</v>
      </c>
      <c r="C10" s="19">
        <v>20</v>
      </c>
      <c r="D10" s="19">
        <v>11</v>
      </c>
      <c r="E10" s="19">
        <f t="shared" si="0"/>
        <v>1.8181818181818181</v>
      </c>
      <c r="F10" s="1"/>
      <c r="G10" s="19" t="s">
        <v>36</v>
      </c>
      <c r="H10" s="19">
        <v>2</v>
      </c>
      <c r="J10" s="19" t="s">
        <v>54</v>
      </c>
      <c r="K10" s="19">
        <v>5</v>
      </c>
      <c r="M10" s="19" t="s">
        <v>54</v>
      </c>
      <c r="N10" s="19">
        <v>5</v>
      </c>
    </row>
    <row r="11" spans="1:14" x14ac:dyDescent="0.25">
      <c r="B11" s="19" t="s">
        <v>14</v>
      </c>
      <c r="C11" s="19">
        <v>19</v>
      </c>
      <c r="D11" s="19">
        <v>11</v>
      </c>
      <c r="E11" s="19">
        <f t="shared" si="0"/>
        <v>1.7272727272727273</v>
      </c>
      <c r="F11" s="1"/>
      <c r="G11" s="19" t="s">
        <v>40</v>
      </c>
      <c r="H11" s="19">
        <v>2</v>
      </c>
      <c r="J11" s="19" t="s">
        <v>58</v>
      </c>
      <c r="K11" s="19">
        <v>4</v>
      </c>
      <c r="M11" s="19" t="s">
        <v>4</v>
      </c>
      <c r="N11" s="19">
        <v>5</v>
      </c>
    </row>
    <row r="12" spans="1:14" x14ac:dyDescent="0.25">
      <c r="B12" s="19" t="s">
        <v>36</v>
      </c>
      <c r="C12" s="19">
        <v>19</v>
      </c>
      <c r="D12" s="19">
        <v>13</v>
      </c>
      <c r="E12" s="19">
        <f t="shared" si="0"/>
        <v>1.4615384615384615</v>
      </c>
      <c r="F12" s="1"/>
      <c r="G12" s="19" t="s">
        <v>37</v>
      </c>
      <c r="H12" s="19">
        <v>1</v>
      </c>
      <c r="J12" s="19" t="s">
        <v>40</v>
      </c>
      <c r="K12" s="19">
        <v>4</v>
      </c>
      <c r="M12" s="19" t="s">
        <v>6</v>
      </c>
      <c r="N12" s="19">
        <v>4</v>
      </c>
    </row>
    <row r="13" spans="1:14" x14ac:dyDescent="0.25">
      <c r="B13" s="41" t="s">
        <v>58</v>
      </c>
      <c r="C13" s="41">
        <v>15</v>
      </c>
      <c r="D13" s="41">
        <v>13</v>
      </c>
      <c r="E13" s="41">
        <f t="shared" si="0"/>
        <v>1.1538461538461537</v>
      </c>
      <c r="F13" s="1"/>
      <c r="G13" s="13" t="s">
        <v>55</v>
      </c>
      <c r="H13" s="13">
        <v>1</v>
      </c>
      <c r="J13" s="19" t="s">
        <v>9</v>
      </c>
      <c r="K13" s="19">
        <v>3</v>
      </c>
      <c r="M13" s="19" t="s">
        <v>36</v>
      </c>
      <c r="N13" s="19">
        <v>4</v>
      </c>
    </row>
    <row r="14" spans="1:14" x14ac:dyDescent="0.25">
      <c r="B14" s="19" t="s">
        <v>54</v>
      </c>
      <c r="C14" s="19">
        <v>14</v>
      </c>
      <c r="D14" s="19">
        <v>13</v>
      </c>
      <c r="E14" s="19">
        <f t="shared" si="0"/>
        <v>1.0769230769230769</v>
      </c>
      <c r="F14" s="1"/>
      <c r="G14" s="13" t="s">
        <v>18</v>
      </c>
      <c r="H14" s="13">
        <v>1</v>
      </c>
      <c r="J14" s="19" t="s">
        <v>21</v>
      </c>
      <c r="K14" s="19">
        <v>3</v>
      </c>
      <c r="M14" s="19" t="s">
        <v>40</v>
      </c>
      <c r="N14" s="19">
        <v>3</v>
      </c>
    </row>
    <row r="15" spans="1:14" x14ac:dyDescent="0.25">
      <c r="B15" s="19" t="s">
        <v>21</v>
      </c>
      <c r="C15" s="19">
        <v>12</v>
      </c>
      <c r="D15" s="19">
        <v>12</v>
      </c>
      <c r="E15" s="19">
        <f t="shared" si="0"/>
        <v>1</v>
      </c>
      <c r="F15" s="1"/>
      <c r="G15" s="17" t="s">
        <v>54</v>
      </c>
      <c r="H15" s="17">
        <v>1</v>
      </c>
      <c r="J15" s="19" t="s">
        <v>14</v>
      </c>
      <c r="K15" s="19">
        <v>3</v>
      </c>
      <c r="M15" s="19" t="s">
        <v>55</v>
      </c>
      <c r="N15" s="19">
        <v>3</v>
      </c>
    </row>
    <row r="16" spans="1:14" x14ac:dyDescent="0.25">
      <c r="B16" s="19" t="s">
        <v>9</v>
      </c>
      <c r="C16" s="19">
        <v>8</v>
      </c>
      <c r="D16" s="19">
        <v>3</v>
      </c>
      <c r="E16" s="19">
        <f t="shared" si="0"/>
        <v>2.6666666666666665</v>
      </c>
      <c r="F16" s="1"/>
      <c r="G16" s="18"/>
      <c r="H16" s="18"/>
      <c r="J16" s="19" t="s">
        <v>7</v>
      </c>
      <c r="K16" s="19">
        <v>3</v>
      </c>
      <c r="M16" s="19" t="s">
        <v>7</v>
      </c>
      <c r="N16" s="19">
        <v>3</v>
      </c>
    </row>
    <row r="17" spans="2:14" x14ac:dyDescent="0.25">
      <c r="B17" s="19" t="s">
        <v>37</v>
      </c>
      <c r="C17" s="19">
        <v>8</v>
      </c>
      <c r="D17" s="19">
        <v>7</v>
      </c>
      <c r="E17" s="19">
        <f t="shared" si="0"/>
        <v>1.1428571428571428</v>
      </c>
      <c r="F17" s="1"/>
      <c r="G17" s="7"/>
      <c r="H17" s="7"/>
      <c r="J17" s="12" t="s">
        <v>37</v>
      </c>
      <c r="K17" s="12">
        <v>2</v>
      </c>
      <c r="M17" s="12" t="s">
        <v>25</v>
      </c>
      <c r="N17" s="12">
        <v>2</v>
      </c>
    </row>
    <row r="18" spans="2:14" x14ac:dyDescent="0.25">
      <c r="B18" s="19" t="s">
        <v>10</v>
      </c>
      <c r="C18" s="19">
        <v>7</v>
      </c>
      <c r="D18" s="19">
        <v>5</v>
      </c>
      <c r="E18" s="19">
        <v>11</v>
      </c>
      <c r="F18" s="1"/>
      <c r="G18" s="7"/>
      <c r="H18" s="7"/>
      <c r="J18" s="13" t="s">
        <v>36</v>
      </c>
      <c r="K18" s="13">
        <v>2</v>
      </c>
      <c r="M18" s="13" t="s">
        <v>16</v>
      </c>
      <c r="N18" s="13">
        <v>2</v>
      </c>
    </row>
    <row r="19" spans="2:14" x14ac:dyDescent="0.25">
      <c r="B19" s="19" t="s">
        <v>16</v>
      </c>
      <c r="C19" s="19">
        <v>7</v>
      </c>
      <c r="D19" s="19">
        <v>8</v>
      </c>
      <c r="E19" s="19">
        <f t="shared" si="0"/>
        <v>0.875</v>
      </c>
      <c r="F19" s="1"/>
      <c r="G19" s="7"/>
      <c r="H19" s="7"/>
      <c r="J19" s="15" t="s">
        <v>23</v>
      </c>
      <c r="K19" s="15">
        <v>1</v>
      </c>
      <c r="M19" s="15" t="s">
        <v>10</v>
      </c>
      <c r="N19" s="15">
        <v>1</v>
      </c>
    </row>
    <row r="20" spans="2:14" x14ac:dyDescent="0.25">
      <c r="B20" s="19" t="s">
        <v>23</v>
      </c>
      <c r="C20" s="19">
        <v>5</v>
      </c>
      <c r="D20" s="19">
        <v>3</v>
      </c>
      <c r="E20" s="19">
        <f t="shared" si="0"/>
        <v>1.6666666666666667</v>
      </c>
      <c r="F20" s="1"/>
      <c r="J20" s="15" t="s">
        <v>55</v>
      </c>
      <c r="K20" s="15">
        <v>1</v>
      </c>
      <c r="M20" s="15" t="s">
        <v>21</v>
      </c>
      <c r="N20" s="15">
        <v>1</v>
      </c>
    </row>
    <row r="21" spans="2:14" x14ac:dyDescent="0.25">
      <c r="B21" s="19" t="s">
        <v>55</v>
      </c>
      <c r="C21" s="19">
        <v>5</v>
      </c>
      <c r="D21" s="19">
        <v>7</v>
      </c>
      <c r="E21" s="19">
        <f t="shared" si="0"/>
        <v>0.7142857142857143</v>
      </c>
      <c r="F21" s="1"/>
      <c r="J21" s="15" t="s">
        <v>10</v>
      </c>
      <c r="K21" s="15">
        <v>1</v>
      </c>
      <c r="M21" s="15" t="s">
        <v>23</v>
      </c>
      <c r="N21" s="15">
        <v>1</v>
      </c>
    </row>
    <row r="22" spans="2:14" x14ac:dyDescent="0.25">
      <c r="B22" s="12" t="s">
        <v>17</v>
      </c>
      <c r="C22" s="12">
        <v>5</v>
      </c>
      <c r="D22" s="12">
        <v>11</v>
      </c>
      <c r="E22" s="12">
        <f t="shared" si="0"/>
        <v>0.45454545454545453</v>
      </c>
      <c r="F22" s="1"/>
      <c r="M22" s="15" t="s">
        <v>18</v>
      </c>
      <c r="N22" s="15">
        <v>1</v>
      </c>
    </row>
    <row r="23" spans="2:14" x14ac:dyDescent="0.25">
      <c r="B23" s="13" t="s">
        <v>56</v>
      </c>
      <c r="C23" s="13">
        <v>4</v>
      </c>
      <c r="D23" s="13">
        <v>3</v>
      </c>
      <c r="E23" s="13">
        <f t="shared" si="0"/>
        <v>1.3333333333333333</v>
      </c>
      <c r="F23" s="1"/>
    </row>
    <row r="24" spans="2:14" x14ac:dyDescent="0.25">
      <c r="B24" s="13" t="s">
        <v>25</v>
      </c>
      <c r="C24" s="13">
        <v>4</v>
      </c>
      <c r="D24" s="13">
        <v>7</v>
      </c>
      <c r="E24" s="13">
        <f t="shared" si="0"/>
        <v>0.5714285714285714</v>
      </c>
      <c r="F24" s="1"/>
    </row>
    <row r="25" spans="2:14" x14ac:dyDescent="0.25">
      <c r="B25" s="15" t="s">
        <v>7</v>
      </c>
      <c r="C25" s="15">
        <v>4</v>
      </c>
      <c r="D25" s="15">
        <v>8</v>
      </c>
      <c r="E25" s="15">
        <f t="shared" si="0"/>
        <v>0.5</v>
      </c>
    </row>
    <row r="27" spans="2:14" x14ac:dyDescent="0.25">
      <c r="G27" t="s">
        <v>92</v>
      </c>
    </row>
  </sheetData>
  <mergeCells count="2">
    <mergeCell ref="G4:H5"/>
    <mergeCell ref="C5:D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3:N26"/>
  <sheetViews>
    <sheetView workbookViewId="0">
      <selection activeCell="G25" sqref="G25"/>
    </sheetView>
  </sheetViews>
  <sheetFormatPr baseColWidth="10" defaultRowHeight="15" x14ac:dyDescent="0.25"/>
  <cols>
    <col min="5" max="5" width="5.42578125" customWidth="1"/>
    <col min="8" max="8" width="19.42578125" customWidth="1"/>
  </cols>
  <sheetData>
    <row r="3" spans="2:14" x14ac:dyDescent="0.25">
      <c r="G3" s="48" t="s">
        <v>57</v>
      </c>
      <c r="H3" s="48"/>
    </row>
    <row r="4" spans="2:14" x14ac:dyDescent="0.25">
      <c r="B4" s="7"/>
      <c r="C4" s="47" t="s">
        <v>0</v>
      </c>
      <c r="D4" s="47"/>
      <c r="E4" s="7"/>
      <c r="G4" s="48"/>
      <c r="H4" s="48"/>
    </row>
    <row r="5" spans="2:14" x14ac:dyDescent="0.25">
      <c r="B5" s="7"/>
      <c r="C5" s="4" t="s">
        <v>1</v>
      </c>
      <c r="D5" s="38" t="s">
        <v>2</v>
      </c>
      <c r="E5" s="40" t="s">
        <v>3</v>
      </c>
      <c r="F5" s="1"/>
      <c r="J5" s="2"/>
      <c r="K5" s="4" t="s">
        <v>31</v>
      </c>
      <c r="M5" s="2"/>
      <c r="N5" s="5" t="s">
        <v>26</v>
      </c>
    </row>
    <row r="6" spans="2:14" x14ac:dyDescent="0.25">
      <c r="B6" s="37" t="s">
        <v>40</v>
      </c>
      <c r="C6" s="36">
        <v>23</v>
      </c>
      <c r="D6" s="36">
        <v>11</v>
      </c>
      <c r="E6" s="39">
        <f>C6/D6</f>
        <v>2.0909090909090908</v>
      </c>
      <c r="F6" s="1"/>
      <c r="J6" s="36" t="s">
        <v>58</v>
      </c>
      <c r="K6" s="36">
        <v>8</v>
      </c>
      <c r="M6" s="36" t="s">
        <v>58</v>
      </c>
      <c r="N6" s="36">
        <v>6</v>
      </c>
    </row>
    <row r="7" spans="2:14" x14ac:dyDescent="0.25">
      <c r="B7" s="36" t="s">
        <v>9</v>
      </c>
      <c r="C7" s="36">
        <v>22</v>
      </c>
      <c r="D7" s="36">
        <v>11</v>
      </c>
      <c r="E7" s="36">
        <f>C7/D7</f>
        <v>2</v>
      </c>
      <c r="F7" s="1"/>
      <c r="G7" s="2"/>
      <c r="H7" s="5" t="s">
        <v>30</v>
      </c>
      <c r="J7" s="36" t="s">
        <v>40</v>
      </c>
      <c r="K7" s="36">
        <v>8</v>
      </c>
      <c r="M7" s="36" t="s">
        <v>7</v>
      </c>
      <c r="N7" s="36">
        <v>5</v>
      </c>
    </row>
    <row r="8" spans="2:14" x14ac:dyDescent="0.25">
      <c r="B8" s="36" t="s">
        <v>4</v>
      </c>
      <c r="C8" s="36">
        <v>20</v>
      </c>
      <c r="D8" s="36">
        <v>11</v>
      </c>
      <c r="E8" s="36">
        <f t="shared" ref="E8:E23" si="0">C8/D8</f>
        <v>1.8181818181818181</v>
      </c>
      <c r="F8" s="1"/>
      <c r="G8" s="36" t="s">
        <v>18</v>
      </c>
      <c r="H8" s="36">
        <v>2</v>
      </c>
      <c r="J8" s="36" t="s">
        <v>4</v>
      </c>
      <c r="K8" s="36">
        <v>7</v>
      </c>
      <c r="M8" s="36" t="s">
        <v>36</v>
      </c>
      <c r="N8" s="36">
        <v>5</v>
      </c>
    </row>
    <row r="9" spans="2:14" x14ac:dyDescent="0.25">
      <c r="B9" s="36" t="s">
        <v>5</v>
      </c>
      <c r="C9" s="36">
        <v>20</v>
      </c>
      <c r="D9" s="36">
        <v>14</v>
      </c>
      <c r="E9" s="36">
        <f t="shared" si="0"/>
        <v>1.4285714285714286</v>
      </c>
      <c r="F9" s="1"/>
      <c r="G9" s="36" t="s">
        <v>36</v>
      </c>
      <c r="H9" s="36">
        <v>1</v>
      </c>
      <c r="J9" s="36" t="s">
        <v>41</v>
      </c>
      <c r="K9" s="36">
        <v>5</v>
      </c>
      <c r="M9" s="36" t="s">
        <v>40</v>
      </c>
      <c r="N9" s="36">
        <v>4</v>
      </c>
    </row>
    <row r="10" spans="2:14" x14ac:dyDescent="0.25">
      <c r="B10" s="36" t="s">
        <v>55</v>
      </c>
      <c r="C10" s="36">
        <v>18</v>
      </c>
      <c r="D10" s="36">
        <v>11</v>
      </c>
      <c r="E10" s="36">
        <f t="shared" si="0"/>
        <v>1.6363636363636365</v>
      </c>
      <c r="F10" s="1"/>
      <c r="G10" s="36" t="s">
        <v>5</v>
      </c>
      <c r="H10" s="36">
        <v>1</v>
      </c>
      <c r="J10" s="36" t="s">
        <v>9</v>
      </c>
      <c r="K10" s="36">
        <v>4</v>
      </c>
      <c r="M10" s="36" t="s">
        <v>10</v>
      </c>
      <c r="N10" s="36">
        <v>3</v>
      </c>
    </row>
    <row r="11" spans="2:14" x14ac:dyDescent="0.25">
      <c r="B11" s="36" t="s">
        <v>58</v>
      </c>
      <c r="C11" s="36">
        <v>18</v>
      </c>
      <c r="D11" s="36">
        <v>14</v>
      </c>
      <c r="E11" s="36">
        <f t="shared" si="0"/>
        <v>1.2857142857142858</v>
      </c>
      <c r="F11" s="1"/>
      <c r="G11" s="36" t="s">
        <v>41</v>
      </c>
      <c r="H11" s="36">
        <v>1</v>
      </c>
      <c r="J11" s="36" t="s">
        <v>55</v>
      </c>
      <c r="K11" s="36">
        <v>3</v>
      </c>
      <c r="M11" s="36" t="s">
        <v>4</v>
      </c>
      <c r="N11" s="36">
        <v>3</v>
      </c>
    </row>
    <row r="12" spans="2:14" x14ac:dyDescent="0.25">
      <c r="B12" s="36" t="s">
        <v>18</v>
      </c>
      <c r="C12" s="36">
        <v>17</v>
      </c>
      <c r="D12" s="36">
        <v>13</v>
      </c>
      <c r="E12" s="36">
        <f t="shared" si="0"/>
        <v>1.3076923076923077</v>
      </c>
      <c r="F12" s="1"/>
      <c r="G12" s="13" t="s">
        <v>16</v>
      </c>
      <c r="H12" s="13">
        <v>1</v>
      </c>
      <c r="J12" s="36" t="s">
        <v>10</v>
      </c>
      <c r="K12" s="36">
        <v>2</v>
      </c>
      <c r="M12" s="36" t="s">
        <v>5</v>
      </c>
      <c r="N12" s="36">
        <v>3</v>
      </c>
    </row>
    <row r="13" spans="2:14" x14ac:dyDescent="0.25">
      <c r="B13" s="36" t="s">
        <v>41</v>
      </c>
      <c r="C13" s="36">
        <v>15</v>
      </c>
      <c r="D13" s="36">
        <v>14</v>
      </c>
      <c r="E13" s="36">
        <f t="shared" si="0"/>
        <v>1.0714285714285714</v>
      </c>
      <c r="F13" s="1"/>
      <c r="G13" s="13" t="s">
        <v>58</v>
      </c>
      <c r="H13" s="13">
        <v>1</v>
      </c>
      <c r="J13" s="36" t="s">
        <v>5</v>
      </c>
      <c r="K13" s="36">
        <v>2</v>
      </c>
      <c r="M13" s="36" t="s">
        <v>14</v>
      </c>
      <c r="N13" s="36">
        <v>3</v>
      </c>
    </row>
    <row r="14" spans="2:14" x14ac:dyDescent="0.25">
      <c r="B14" s="36" t="s">
        <v>7</v>
      </c>
      <c r="C14" s="36">
        <v>11</v>
      </c>
      <c r="D14" s="36">
        <v>9</v>
      </c>
      <c r="E14" s="36">
        <f t="shared" si="0"/>
        <v>1.2222222222222223</v>
      </c>
      <c r="F14" s="1"/>
      <c r="G14" s="7"/>
      <c r="H14" s="7"/>
      <c r="J14" s="36" t="s">
        <v>33</v>
      </c>
      <c r="K14" s="36">
        <v>2</v>
      </c>
      <c r="M14" s="36" t="s">
        <v>55</v>
      </c>
      <c r="N14" s="36">
        <v>3</v>
      </c>
    </row>
    <row r="15" spans="2:14" x14ac:dyDescent="0.25">
      <c r="B15" s="36" t="s">
        <v>22</v>
      </c>
      <c r="C15" s="36">
        <v>10</v>
      </c>
      <c r="D15" s="36">
        <v>8</v>
      </c>
      <c r="E15" s="36">
        <f t="shared" si="0"/>
        <v>1.25</v>
      </c>
      <c r="F15" s="1"/>
      <c r="G15" s="7"/>
      <c r="H15" s="7"/>
      <c r="J15" s="36" t="s">
        <v>7</v>
      </c>
      <c r="K15" s="36">
        <v>2</v>
      </c>
      <c r="M15" s="36" t="s">
        <v>17</v>
      </c>
      <c r="N15" s="36">
        <v>2</v>
      </c>
    </row>
    <row r="16" spans="2:14" x14ac:dyDescent="0.25">
      <c r="B16" s="36" t="s">
        <v>14</v>
      </c>
      <c r="C16" s="36">
        <v>9</v>
      </c>
      <c r="D16" s="36">
        <v>13</v>
      </c>
      <c r="E16" s="36">
        <f>9/13</f>
        <v>0.69230769230769229</v>
      </c>
      <c r="F16" s="1"/>
      <c r="G16" s="7"/>
      <c r="H16" s="7"/>
      <c r="J16" s="12" t="s">
        <v>37</v>
      </c>
      <c r="K16" s="12">
        <v>1</v>
      </c>
      <c r="M16" s="12" t="s">
        <v>22</v>
      </c>
      <c r="N16" s="12">
        <v>2</v>
      </c>
    </row>
    <row r="17" spans="2:14" x14ac:dyDescent="0.25">
      <c r="B17" s="36" t="s">
        <v>10</v>
      </c>
      <c r="C17" s="36">
        <v>8</v>
      </c>
      <c r="D17" s="36">
        <v>13</v>
      </c>
      <c r="E17" s="36">
        <f t="shared" si="0"/>
        <v>0.61538461538461542</v>
      </c>
      <c r="F17" s="1"/>
      <c r="G17" s="7"/>
      <c r="H17" s="7"/>
      <c r="J17" s="13" t="s">
        <v>36</v>
      </c>
      <c r="K17" s="13">
        <v>1</v>
      </c>
      <c r="M17" s="13" t="s">
        <v>55</v>
      </c>
      <c r="N17" s="13">
        <v>2</v>
      </c>
    </row>
    <row r="18" spans="2:14" x14ac:dyDescent="0.25">
      <c r="B18" s="36" t="s">
        <v>33</v>
      </c>
      <c r="C18" s="36">
        <v>8</v>
      </c>
      <c r="D18" s="36">
        <v>15</v>
      </c>
      <c r="E18" s="36">
        <f t="shared" si="0"/>
        <v>0.53333333333333333</v>
      </c>
      <c r="F18" s="1"/>
      <c r="G18" s="7"/>
      <c r="H18" s="7"/>
      <c r="J18" s="15" t="s">
        <v>17</v>
      </c>
      <c r="K18" s="15">
        <v>1</v>
      </c>
      <c r="M18" s="15" t="s">
        <v>33</v>
      </c>
      <c r="N18" s="15">
        <v>2</v>
      </c>
    </row>
    <row r="19" spans="2:14" x14ac:dyDescent="0.25">
      <c r="B19" s="12" t="s">
        <v>36</v>
      </c>
      <c r="C19" s="36">
        <v>7</v>
      </c>
      <c r="D19" s="36">
        <v>10</v>
      </c>
      <c r="E19" s="36">
        <f t="shared" si="0"/>
        <v>0.7</v>
      </c>
      <c r="F19" s="1"/>
      <c r="J19" s="15" t="s">
        <v>16</v>
      </c>
      <c r="K19" s="15">
        <v>1</v>
      </c>
      <c r="M19" s="15" t="s">
        <v>18</v>
      </c>
      <c r="N19" s="15">
        <v>2</v>
      </c>
    </row>
    <row r="20" spans="2:14" x14ac:dyDescent="0.25">
      <c r="B20" s="13" t="s">
        <v>37</v>
      </c>
      <c r="C20" s="12">
        <v>6</v>
      </c>
      <c r="D20" s="12">
        <v>16</v>
      </c>
      <c r="E20" s="12">
        <f t="shared" si="0"/>
        <v>0.375</v>
      </c>
      <c r="F20" s="1"/>
      <c r="J20" s="15" t="s">
        <v>22</v>
      </c>
      <c r="K20" s="15">
        <v>1</v>
      </c>
      <c r="M20" s="15" t="s">
        <v>41</v>
      </c>
      <c r="N20" s="15">
        <v>2</v>
      </c>
    </row>
    <row r="21" spans="2:14" x14ac:dyDescent="0.25">
      <c r="B21" s="13" t="s">
        <v>17</v>
      </c>
      <c r="C21" s="13">
        <v>5</v>
      </c>
      <c r="D21" s="13">
        <v>11</v>
      </c>
      <c r="E21" s="13">
        <f t="shared" si="0"/>
        <v>0.45454545454545453</v>
      </c>
      <c r="F21" s="1"/>
      <c r="J21" s="15" t="s">
        <v>14</v>
      </c>
      <c r="K21" s="15">
        <v>1</v>
      </c>
      <c r="M21" s="15" t="s">
        <v>37</v>
      </c>
      <c r="N21" s="15">
        <v>1</v>
      </c>
    </row>
    <row r="22" spans="2:14" x14ac:dyDescent="0.25">
      <c r="B22" s="15" t="s">
        <v>16</v>
      </c>
      <c r="C22" s="13">
        <v>4</v>
      </c>
      <c r="D22" s="13">
        <v>10</v>
      </c>
      <c r="E22" s="13">
        <f t="shared" si="0"/>
        <v>0.4</v>
      </c>
      <c r="F22" s="1"/>
      <c r="M22" s="15" t="s">
        <v>9</v>
      </c>
      <c r="N22" s="15">
        <v>1</v>
      </c>
    </row>
    <row r="23" spans="2:14" x14ac:dyDescent="0.25">
      <c r="B23" s="15" t="s">
        <v>59</v>
      </c>
      <c r="C23" s="15">
        <v>1</v>
      </c>
      <c r="D23" s="15">
        <v>10</v>
      </c>
      <c r="E23" s="15">
        <f t="shared" si="0"/>
        <v>0.1</v>
      </c>
      <c r="M23" s="15" t="s">
        <v>59</v>
      </c>
      <c r="N23" s="15">
        <v>1</v>
      </c>
    </row>
    <row r="24" spans="2:14" x14ac:dyDescent="0.25">
      <c r="C24" s="9"/>
      <c r="D24" s="9"/>
      <c r="E24" s="9"/>
    </row>
    <row r="26" spans="2:14" x14ac:dyDescent="0.25">
      <c r="F26" t="s">
        <v>93</v>
      </c>
    </row>
  </sheetData>
  <mergeCells count="2">
    <mergeCell ref="G3:H4"/>
    <mergeCell ref="C4:D4"/>
  </mergeCells>
  <pageMargins left="0.7" right="0.7" top="0.75" bottom="0.75" header="0.3" footer="0.3"/>
  <ignoredErrors>
    <ignoredError sqref="E16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4:N30"/>
  <sheetViews>
    <sheetView workbookViewId="0">
      <selection activeCell="H29" sqref="H29"/>
    </sheetView>
  </sheetViews>
  <sheetFormatPr baseColWidth="10" defaultRowHeight="15" x14ac:dyDescent="0.25"/>
  <cols>
    <col min="5" max="5" width="5.28515625" customWidth="1"/>
  </cols>
  <sheetData>
    <row r="4" spans="2:14" x14ac:dyDescent="0.25">
      <c r="G4" s="48" t="s">
        <v>57</v>
      </c>
      <c r="H4" s="48"/>
    </row>
    <row r="5" spans="2:14" x14ac:dyDescent="0.25">
      <c r="B5" s="7"/>
      <c r="C5" s="47" t="s">
        <v>0</v>
      </c>
      <c r="D5" s="47"/>
      <c r="E5" s="7"/>
      <c r="G5" s="48"/>
      <c r="H5" s="48"/>
    </row>
    <row r="6" spans="2:14" x14ac:dyDescent="0.25">
      <c r="B6" s="7"/>
      <c r="C6" s="4" t="s">
        <v>1</v>
      </c>
      <c r="D6" s="38" t="s">
        <v>2</v>
      </c>
      <c r="E6" s="40" t="s">
        <v>3</v>
      </c>
      <c r="F6" s="1"/>
      <c r="J6" s="2"/>
      <c r="K6" s="4" t="s">
        <v>31</v>
      </c>
      <c r="M6" s="2"/>
      <c r="N6" s="5" t="s">
        <v>26</v>
      </c>
    </row>
    <row r="7" spans="2:14" x14ac:dyDescent="0.25">
      <c r="B7" s="37" t="s">
        <v>6</v>
      </c>
      <c r="C7" s="46">
        <v>32</v>
      </c>
      <c r="D7" s="46">
        <v>15</v>
      </c>
      <c r="E7" s="39">
        <f>C7/D7</f>
        <v>2.1333333333333333</v>
      </c>
      <c r="F7" s="1"/>
      <c r="J7" s="46" t="s">
        <v>4</v>
      </c>
      <c r="K7" s="46">
        <v>8</v>
      </c>
      <c r="M7" s="46" t="s">
        <v>14</v>
      </c>
      <c r="N7" s="46">
        <v>8</v>
      </c>
    </row>
    <row r="8" spans="2:14" x14ac:dyDescent="0.25">
      <c r="B8" s="46" t="s">
        <v>40</v>
      </c>
      <c r="C8" s="46">
        <v>29</v>
      </c>
      <c r="D8" s="46">
        <v>13</v>
      </c>
      <c r="E8" s="46">
        <f>C8/D8</f>
        <v>2.2307692307692308</v>
      </c>
      <c r="F8" s="1"/>
      <c r="G8" s="2"/>
      <c r="H8" s="5" t="s">
        <v>30</v>
      </c>
      <c r="J8" s="46" t="s">
        <v>40</v>
      </c>
      <c r="K8" s="46">
        <v>6</v>
      </c>
      <c r="M8" s="46" t="s">
        <v>58</v>
      </c>
      <c r="N8" s="46">
        <v>6</v>
      </c>
    </row>
    <row r="9" spans="2:14" x14ac:dyDescent="0.25">
      <c r="B9" s="46" t="s">
        <v>55</v>
      </c>
      <c r="C9" s="46">
        <v>19</v>
      </c>
      <c r="D9" s="46">
        <v>13</v>
      </c>
      <c r="E9" s="46">
        <f t="shared" ref="E9:E30" si="0">C9/D9</f>
        <v>1.4615384615384615</v>
      </c>
      <c r="F9" s="1"/>
      <c r="G9" s="46" t="s">
        <v>12</v>
      </c>
      <c r="H9" s="46">
        <v>5</v>
      </c>
      <c r="J9" s="46" t="s">
        <v>55</v>
      </c>
      <c r="K9" s="46">
        <v>5</v>
      </c>
      <c r="M9" s="46" t="s">
        <v>36</v>
      </c>
      <c r="N9" s="46">
        <v>5</v>
      </c>
    </row>
    <row r="10" spans="2:14" x14ac:dyDescent="0.25">
      <c r="B10" s="46" t="s">
        <v>9</v>
      </c>
      <c r="C10" s="46">
        <v>18</v>
      </c>
      <c r="D10" s="46">
        <v>11</v>
      </c>
      <c r="E10" s="46">
        <f t="shared" si="0"/>
        <v>1.6363636363636365</v>
      </c>
      <c r="F10" s="1"/>
      <c r="G10" s="46" t="s">
        <v>55</v>
      </c>
      <c r="H10" s="46">
        <v>3</v>
      </c>
      <c r="J10" s="46" t="s">
        <v>6</v>
      </c>
      <c r="K10" s="46">
        <v>5</v>
      </c>
      <c r="M10" s="46" t="s">
        <v>40</v>
      </c>
      <c r="N10" s="46">
        <v>4</v>
      </c>
    </row>
    <row r="11" spans="2:14" x14ac:dyDescent="0.25">
      <c r="B11" s="46" t="s">
        <v>16</v>
      </c>
      <c r="C11" s="46">
        <v>18</v>
      </c>
      <c r="D11" s="46">
        <v>11</v>
      </c>
      <c r="E11" s="46">
        <f t="shared" si="0"/>
        <v>1.6363636363636365</v>
      </c>
      <c r="F11" s="1"/>
      <c r="G11" s="46" t="s">
        <v>58</v>
      </c>
      <c r="H11" s="46">
        <v>2</v>
      </c>
      <c r="J11" s="46" t="s">
        <v>58</v>
      </c>
      <c r="K11" s="46">
        <v>4</v>
      </c>
      <c r="M11" s="46" t="s">
        <v>10</v>
      </c>
      <c r="N11" s="46">
        <v>3</v>
      </c>
    </row>
    <row r="12" spans="2:14" x14ac:dyDescent="0.25">
      <c r="B12" s="46" t="s">
        <v>5</v>
      </c>
      <c r="C12" s="46">
        <v>15</v>
      </c>
      <c r="D12" s="46">
        <v>13</v>
      </c>
      <c r="E12" s="46">
        <f t="shared" si="0"/>
        <v>1.1538461538461537</v>
      </c>
      <c r="F12" s="1"/>
      <c r="G12" s="46" t="s">
        <v>6</v>
      </c>
      <c r="H12" s="46">
        <v>2</v>
      </c>
      <c r="J12" s="46" t="s">
        <v>10</v>
      </c>
      <c r="K12" s="46">
        <v>3</v>
      </c>
      <c r="M12" s="46" t="s">
        <v>4</v>
      </c>
      <c r="N12" s="46">
        <v>3</v>
      </c>
    </row>
    <row r="13" spans="2:14" x14ac:dyDescent="0.25">
      <c r="B13" s="46" t="s">
        <v>18</v>
      </c>
      <c r="C13" s="46">
        <v>14</v>
      </c>
      <c r="D13" s="46">
        <v>9</v>
      </c>
      <c r="E13" s="46">
        <f t="shared" si="0"/>
        <v>1.5555555555555556</v>
      </c>
      <c r="F13" s="1"/>
      <c r="G13" s="13" t="s">
        <v>5</v>
      </c>
      <c r="H13" s="13">
        <v>2</v>
      </c>
      <c r="J13" s="46" t="s">
        <v>18</v>
      </c>
      <c r="K13" s="46">
        <v>3</v>
      </c>
      <c r="M13" s="46" t="s">
        <v>5</v>
      </c>
      <c r="N13" s="46">
        <v>3</v>
      </c>
    </row>
    <row r="14" spans="2:14" x14ac:dyDescent="0.25">
      <c r="B14" s="46" t="s">
        <v>41</v>
      </c>
      <c r="C14" s="46">
        <v>14</v>
      </c>
      <c r="D14" s="46">
        <v>12</v>
      </c>
      <c r="E14" s="46">
        <f t="shared" si="0"/>
        <v>1.1666666666666667</v>
      </c>
      <c r="F14" s="1"/>
      <c r="G14" s="13" t="s">
        <v>17</v>
      </c>
      <c r="H14" s="13">
        <v>2</v>
      </c>
      <c r="J14" s="46" t="s">
        <v>7</v>
      </c>
      <c r="K14" s="46">
        <v>3</v>
      </c>
      <c r="M14" s="46" t="s">
        <v>14</v>
      </c>
      <c r="N14" s="46">
        <v>3</v>
      </c>
    </row>
    <row r="15" spans="2:14" x14ac:dyDescent="0.25">
      <c r="B15" s="46" t="s">
        <v>12</v>
      </c>
      <c r="C15" s="46">
        <v>13</v>
      </c>
      <c r="D15" s="46">
        <v>9</v>
      </c>
      <c r="E15" s="46">
        <f t="shared" si="0"/>
        <v>1.4444444444444444</v>
      </c>
      <c r="F15" s="1"/>
      <c r="G15" s="13" t="s">
        <v>18</v>
      </c>
      <c r="H15" s="13">
        <v>1</v>
      </c>
      <c r="J15" s="46" t="s">
        <v>33</v>
      </c>
      <c r="K15" s="46">
        <v>3</v>
      </c>
      <c r="M15" s="46" t="s">
        <v>55</v>
      </c>
      <c r="N15" s="46">
        <v>3</v>
      </c>
    </row>
    <row r="16" spans="2:14" x14ac:dyDescent="0.25">
      <c r="B16" s="46" t="s">
        <v>4</v>
      </c>
      <c r="C16" s="46">
        <v>13</v>
      </c>
      <c r="D16" s="46">
        <v>13</v>
      </c>
      <c r="E16" s="46">
        <f t="shared" si="0"/>
        <v>1</v>
      </c>
      <c r="F16" s="1"/>
      <c r="G16" s="13" t="s">
        <v>13</v>
      </c>
      <c r="H16" s="13">
        <v>1</v>
      </c>
      <c r="J16" s="46" t="s">
        <v>9</v>
      </c>
      <c r="K16" s="46">
        <v>2</v>
      </c>
      <c r="M16" s="46" t="s">
        <v>17</v>
      </c>
      <c r="N16" s="46">
        <v>2</v>
      </c>
    </row>
    <row r="17" spans="2:14" x14ac:dyDescent="0.25">
      <c r="B17" s="46" t="s">
        <v>7</v>
      </c>
      <c r="C17" s="46">
        <v>13</v>
      </c>
      <c r="D17" s="46">
        <v>16</v>
      </c>
      <c r="E17" s="46">
        <f>13/16</f>
        <v>0.8125</v>
      </c>
      <c r="F17" s="1"/>
      <c r="G17" s="13" t="s">
        <v>4</v>
      </c>
      <c r="H17" s="13">
        <v>1</v>
      </c>
      <c r="J17" s="12" t="s">
        <v>41</v>
      </c>
      <c r="K17" s="12">
        <v>2</v>
      </c>
      <c r="M17" s="12" t="s">
        <v>22</v>
      </c>
      <c r="N17" s="12">
        <v>2</v>
      </c>
    </row>
    <row r="18" spans="2:14" x14ac:dyDescent="0.25">
      <c r="B18" s="46" t="s">
        <v>58</v>
      </c>
      <c r="C18" s="46">
        <v>13</v>
      </c>
      <c r="D18" s="46">
        <v>16</v>
      </c>
      <c r="E18" s="46">
        <f t="shared" si="0"/>
        <v>0.8125</v>
      </c>
      <c r="F18" s="1"/>
      <c r="G18" s="13" t="s">
        <v>10</v>
      </c>
      <c r="H18" s="13">
        <v>1</v>
      </c>
      <c r="J18" s="13" t="s">
        <v>16</v>
      </c>
      <c r="K18" s="13">
        <v>1</v>
      </c>
      <c r="M18" s="13" t="s">
        <v>55</v>
      </c>
      <c r="N18" s="13">
        <v>2</v>
      </c>
    </row>
    <row r="19" spans="2:14" x14ac:dyDescent="0.25">
      <c r="B19" s="46" t="s">
        <v>10</v>
      </c>
      <c r="C19" s="46">
        <v>12</v>
      </c>
      <c r="D19" s="46">
        <v>10</v>
      </c>
      <c r="E19" s="46">
        <f t="shared" si="0"/>
        <v>1.2</v>
      </c>
      <c r="F19" s="1"/>
      <c r="G19" s="13" t="s">
        <v>37</v>
      </c>
      <c r="H19" s="13">
        <v>1</v>
      </c>
      <c r="J19" s="15" t="s">
        <v>37</v>
      </c>
      <c r="K19" s="15">
        <v>1</v>
      </c>
      <c r="M19" s="15" t="s">
        <v>33</v>
      </c>
      <c r="N19" s="15">
        <v>2</v>
      </c>
    </row>
    <row r="20" spans="2:14" x14ac:dyDescent="0.25">
      <c r="B20" s="12" t="s">
        <v>33</v>
      </c>
      <c r="C20" s="46">
        <v>9</v>
      </c>
      <c r="D20" s="46">
        <v>7</v>
      </c>
      <c r="E20" s="46">
        <f t="shared" si="0"/>
        <v>1.2857142857142858</v>
      </c>
      <c r="F20" s="1"/>
      <c r="G20" s="15" t="s">
        <v>40</v>
      </c>
      <c r="H20" s="15">
        <v>1</v>
      </c>
      <c r="J20" s="15" t="s">
        <v>20</v>
      </c>
      <c r="K20" s="15">
        <v>1</v>
      </c>
      <c r="M20" s="15" t="s">
        <v>18</v>
      </c>
      <c r="N20" s="15">
        <v>2</v>
      </c>
    </row>
    <row r="21" spans="2:14" x14ac:dyDescent="0.25">
      <c r="B21" s="13" t="s">
        <v>13</v>
      </c>
      <c r="C21" s="12">
        <v>7</v>
      </c>
      <c r="D21" s="12">
        <v>11</v>
      </c>
      <c r="E21" s="12">
        <f t="shared" si="0"/>
        <v>0.63636363636363635</v>
      </c>
      <c r="F21" s="1"/>
      <c r="G21" s="15" t="s">
        <v>7</v>
      </c>
      <c r="H21" s="15">
        <v>1</v>
      </c>
      <c r="J21" s="15" t="s">
        <v>5</v>
      </c>
      <c r="K21" s="15">
        <v>1</v>
      </c>
      <c r="M21" s="15" t="s">
        <v>41</v>
      </c>
      <c r="N21" s="15">
        <v>2</v>
      </c>
    </row>
    <row r="22" spans="2:14" x14ac:dyDescent="0.25">
      <c r="B22" s="13" t="s">
        <v>14</v>
      </c>
      <c r="C22" s="13">
        <v>7</v>
      </c>
      <c r="D22" s="13">
        <v>16</v>
      </c>
      <c r="E22" s="13">
        <f t="shared" si="0"/>
        <v>0.4375</v>
      </c>
      <c r="F22" s="1"/>
      <c r="J22" s="15" t="s">
        <v>14</v>
      </c>
      <c r="K22" s="15">
        <v>1</v>
      </c>
      <c r="M22" s="15" t="s">
        <v>37</v>
      </c>
      <c r="N22" s="15">
        <v>1</v>
      </c>
    </row>
    <row r="23" spans="2:14" x14ac:dyDescent="0.25">
      <c r="B23" s="15" t="s">
        <v>25</v>
      </c>
      <c r="C23" s="13">
        <v>4</v>
      </c>
      <c r="D23" s="13">
        <v>2</v>
      </c>
      <c r="E23" s="13">
        <f t="shared" si="0"/>
        <v>2</v>
      </c>
      <c r="F23" s="1"/>
      <c r="J23" s="15" t="s">
        <v>13</v>
      </c>
      <c r="K23" s="15">
        <v>1</v>
      </c>
      <c r="M23" s="15" t="s">
        <v>9</v>
      </c>
      <c r="N23" s="15">
        <v>1</v>
      </c>
    </row>
    <row r="24" spans="2:14" x14ac:dyDescent="0.25">
      <c r="B24" s="15" t="s">
        <v>36</v>
      </c>
      <c r="C24" s="15">
        <v>4</v>
      </c>
      <c r="D24" s="15">
        <v>6</v>
      </c>
      <c r="E24" s="15">
        <f t="shared" si="0"/>
        <v>0.66666666666666663</v>
      </c>
      <c r="J24" s="15" t="s">
        <v>12</v>
      </c>
      <c r="K24" s="15">
        <v>1</v>
      </c>
      <c r="M24" s="15" t="s">
        <v>59</v>
      </c>
      <c r="N24" s="15">
        <v>1</v>
      </c>
    </row>
    <row r="25" spans="2:14" x14ac:dyDescent="0.25">
      <c r="B25" s="15" t="s">
        <v>17</v>
      </c>
      <c r="C25" s="15">
        <v>3</v>
      </c>
      <c r="D25" s="15">
        <v>7</v>
      </c>
      <c r="E25" s="15">
        <f t="shared" si="0"/>
        <v>0.42857142857142855</v>
      </c>
    </row>
    <row r="26" spans="2:14" x14ac:dyDescent="0.25">
      <c r="B26" s="15" t="s">
        <v>37</v>
      </c>
      <c r="C26" s="15">
        <v>3</v>
      </c>
      <c r="D26" s="15">
        <v>8</v>
      </c>
      <c r="E26" s="15">
        <f t="shared" si="0"/>
        <v>0.375</v>
      </c>
    </row>
    <row r="27" spans="2:14" x14ac:dyDescent="0.25">
      <c r="B27" s="15" t="s">
        <v>20</v>
      </c>
      <c r="C27" s="15">
        <v>2</v>
      </c>
      <c r="D27" s="15">
        <v>4</v>
      </c>
      <c r="E27" s="15">
        <f t="shared" si="0"/>
        <v>0.5</v>
      </c>
    </row>
    <row r="28" spans="2:14" x14ac:dyDescent="0.25">
      <c r="B28" s="15" t="s">
        <v>82</v>
      </c>
      <c r="C28" s="15">
        <v>1</v>
      </c>
      <c r="D28" s="15">
        <v>3</v>
      </c>
      <c r="E28" s="15">
        <f t="shared" si="0"/>
        <v>0.33333333333333331</v>
      </c>
    </row>
    <row r="29" spans="2:14" x14ac:dyDescent="0.25">
      <c r="B29" s="15" t="s">
        <v>23</v>
      </c>
      <c r="C29" s="15">
        <v>1</v>
      </c>
      <c r="D29" s="15">
        <v>4</v>
      </c>
      <c r="E29" s="15">
        <f t="shared" si="0"/>
        <v>0.25</v>
      </c>
      <c r="G29" t="s">
        <v>94</v>
      </c>
    </row>
    <row r="30" spans="2:14" x14ac:dyDescent="0.25">
      <c r="B30" s="15" t="s">
        <v>83</v>
      </c>
      <c r="C30" s="15">
        <v>0</v>
      </c>
      <c r="D30" s="15">
        <v>2</v>
      </c>
      <c r="E30" s="15">
        <f t="shared" si="0"/>
        <v>0</v>
      </c>
    </row>
  </sheetData>
  <mergeCells count="2">
    <mergeCell ref="G4:H5"/>
    <mergeCell ref="C5:D5"/>
  </mergeCells>
  <pageMargins left="0.7" right="0.7" top="0.75" bottom="0.75" header="0.3" footer="0.3"/>
  <ignoredErrors>
    <ignoredError sqref="E17" 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3:T71"/>
  <sheetViews>
    <sheetView tabSelected="1" topLeftCell="B1" zoomScale="85" zoomScaleNormal="85" workbookViewId="0">
      <selection activeCell="T43" sqref="T43"/>
    </sheetView>
  </sheetViews>
  <sheetFormatPr baseColWidth="10" defaultRowHeight="15" x14ac:dyDescent="0.25"/>
  <cols>
    <col min="5" max="5" width="4.85546875" customWidth="1"/>
    <col min="7" max="7" width="4.5703125" customWidth="1"/>
    <col min="8" max="8" width="5.28515625" customWidth="1"/>
    <col min="10" max="10" width="5.28515625" customWidth="1"/>
    <col min="12" max="12" width="5.28515625" customWidth="1"/>
    <col min="13" max="13" width="4.85546875" customWidth="1"/>
    <col min="15" max="15" width="5.42578125" customWidth="1"/>
    <col min="17" max="17" width="14.42578125" customWidth="1"/>
    <col min="18" max="18" width="15.140625" customWidth="1"/>
    <col min="19" max="19" width="66.140625" customWidth="1"/>
    <col min="20" max="20" width="81.140625" customWidth="1"/>
  </cols>
  <sheetData>
    <row r="3" spans="2:20" x14ac:dyDescent="0.25">
      <c r="B3" s="7"/>
      <c r="C3" s="47" t="s">
        <v>0</v>
      </c>
      <c r="D3" s="47"/>
      <c r="E3" s="7"/>
    </row>
    <row r="4" spans="2:20" x14ac:dyDescent="0.25">
      <c r="B4" s="13" t="s">
        <v>77</v>
      </c>
      <c r="C4" s="52" t="s">
        <v>52</v>
      </c>
      <c r="D4" s="38" t="s">
        <v>2</v>
      </c>
      <c r="E4" s="34" t="s">
        <v>45</v>
      </c>
      <c r="F4" s="13" t="s">
        <v>43</v>
      </c>
      <c r="G4" s="50" t="s">
        <v>42</v>
      </c>
      <c r="H4" s="40" t="s">
        <v>44</v>
      </c>
      <c r="I4" s="51" t="s">
        <v>31</v>
      </c>
      <c r="J4" s="40" t="s">
        <v>46</v>
      </c>
      <c r="K4" s="53" t="s">
        <v>47</v>
      </c>
      <c r="L4" s="40" t="s">
        <v>48</v>
      </c>
      <c r="M4" s="40" t="s">
        <v>49</v>
      </c>
      <c r="N4" s="54" t="s">
        <v>50</v>
      </c>
      <c r="O4" s="40" t="s">
        <v>51</v>
      </c>
      <c r="P4" s="33"/>
      <c r="Q4" s="42" t="s">
        <v>65</v>
      </c>
      <c r="T4" t="s">
        <v>84</v>
      </c>
    </row>
    <row r="5" spans="2:20" x14ac:dyDescent="0.25">
      <c r="B5" s="39" t="s">
        <v>6</v>
      </c>
      <c r="C5" s="3">
        <v>193</v>
      </c>
      <c r="D5" s="3">
        <v>45</v>
      </c>
      <c r="E5" s="21">
        <f>C5/D5</f>
        <v>4.2888888888888888</v>
      </c>
      <c r="F5" s="13">
        <v>6</v>
      </c>
      <c r="G5" s="13">
        <f>C5/F5</f>
        <v>32.166666666666664</v>
      </c>
      <c r="H5" s="13">
        <f>D5/F5</f>
        <v>7.5</v>
      </c>
      <c r="I5" s="13">
        <v>38</v>
      </c>
      <c r="J5" s="13">
        <f>I5/F5</f>
        <v>6.333333333333333</v>
      </c>
      <c r="K5" s="32">
        <v>14</v>
      </c>
      <c r="L5" s="13">
        <f>K5/F5</f>
        <v>2.3333333333333335</v>
      </c>
      <c r="M5" s="13">
        <f>I5/K5</f>
        <v>2.7142857142857144</v>
      </c>
      <c r="N5" s="13">
        <v>3</v>
      </c>
      <c r="O5" s="13">
        <f>N5/F5</f>
        <v>0.5</v>
      </c>
      <c r="P5" s="7"/>
      <c r="Q5" s="42" t="s">
        <v>68</v>
      </c>
      <c r="T5" t="s">
        <v>85</v>
      </c>
    </row>
    <row r="6" spans="2:20" x14ac:dyDescent="0.25">
      <c r="B6" s="3" t="s">
        <v>4</v>
      </c>
      <c r="C6" s="3">
        <v>174</v>
      </c>
      <c r="D6" s="3">
        <v>52</v>
      </c>
      <c r="E6" s="31">
        <f>C6/D6</f>
        <v>3.3461538461538463</v>
      </c>
      <c r="F6" s="7">
        <v>6</v>
      </c>
      <c r="G6" s="13">
        <f>C6/F6</f>
        <v>29</v>
      </c>
      <c r="H6" s="13">
        <f t="shared" ref="H6:H37" si="0">D6/F6</f>
        <v>8.6666666666666661</v>
      </c>
      <c r="I6" s="13">
        <v>47</v>
      </c>
      <c r="J6" s="13">
        <f t="shared" ref="J6:J37" si="1">I6/F6</f>
        <v>7.833333333333333</v>
      </c>
      <c r="K6" s="32">
        <v>12</v>
      </c>
      <c r="L6" s="13">
        <f t="shared" ref="L6:L37" si="2">K6/F6</f>
        <v>2</v>
      </c>
      <c r="M6" s="13">
        <f t="shared" ref="M6:M34" si="3">I6/K6</f>
        <v>3.9166666666666665</v>
      </c>
      <c r="N6" s="13">
        <v>1</v>
      </c>
      <c r="O6" s="13">
        <f t="shared" ref="O6:O37" si="4">N6/F6</f>
        <v>0.16666666666666666</v>
      </c>
      <c r="P6" s="7"/>
      <c r="Q6" t="s">
        <v>66</v>
      </c>
      <c r="T6" t="s">
        <v>86</v>
      </c>
    </row>
    <row r="7" spans="2:20" x14ac:dyDescent="0.25">
      <c r="B7" s="3" t="s">
        <v>14</v>
      </c>
      <c r="C7" s="3">
        <v>128</v>
      </c>
      <c r="D7" s="3">
        <v>65</v>
      </c>
      <c r="E7" s="31">
        <f t="shared" ref="E7:E37" si="5">C7/D7</f>
        <v>1.9692307692307693</v>
      </c>
      <c r="F7" s="27">
        <v>7</v>
      </c>
      <c r="G7" s="13">
        <f t="shared" ref="G7:G37" si="6">C7/F7</f>
        <v>18.285714285714285</v>
      </c>
      <c r="H7" s="13">
        <f t="shared" si="0"/>
        <v>9.2857142857142865</v>
      </c>
      <c r="I7" s="13">
        <v>24</v>
      </c>
      <c r="J7" s="13">
        <f t="shared" si="1"/>
        <v>3.4285714285714284</v>
      </c>
      <c r="K7" s="32">
        <v>26</v>
      </c>
      <c r="L7" s="13">
        <f t="shared" si="2"/>
        <v>3.7142857142857144</v>
      </c>
      <c r="M7" s="13">
        <f t="shared" si="3"/>
        <v>0.92307692307692313</v>
      </c>
      <c r="N7" s="13">
        <v>3</v>
      </c>
      <c r="O7" s="13">
        <f t="shared" si="4"/>
        <v>0.42857142857142855</v>
      </c>
      <c r="P7" s="7"/>
      <c r="Q7" t="s">
        <v>67</v>
      </c>
      <c r="T7" t="s">
        <v>87</v>
      </c>
    </row>
    <row r="8" spans="2:20" x14ac:dyDescent="0.25">
      <c r="B8" s="3" t="s">
        <v>101</v>
      </c>
      <c r="C8" s="3">
        <v>117</v>
      </c>
      <c r="D8" s="3">
        <v>62</v>
      </c>
      <c r="E8" s="31">
        <f t="shared" si="5"/>
        <v>1.8870967741935485</v>
      </c>
      <c r="F8" s="27">
        <v>6</v>
      </c>
      <c r="G8" s="13">
        <f t="shared" si="6"/>
        <v>19.5</v>
      </c>
      <c r="H8" s="13">
        <f t="shared" si="0"/>
        <v>10.333333333333334</v>
      </c>
      <c r="I8" s="13">
        <v>15</v>
      </c>
      <c r="J8" s="13">
        <f t="shared" si="1"/>
        <v>2.5</v>
      </c>
      <c r="K8" s="32">
        <v>11</v>
      </c>
      <c r="L8" s="13">
        <f t="shared" si="2"/>
        <v>1.8333333333333333</v>
      </c>
      <c r="M8" s="13">
        <f t="shared" si="3"/>
        <v>1.3636363636363635</v>
      </c>
      <c r="N8" s="13">
        <v>5</v>
      </c>
      <c r="O8" s="13">
        <f t="shared" si="4"/>
        <v>0.83333333333333337</v>
      </c>
      <c r="P8" s="7"/>
      <c r="Q8" t="s">
        <v>70</v>
      </c>
      <c r="T8" t="s">
        <v>88</v>
      </c>
    </row>
    <row r="9" spans="2:20" x14ac:dyDescent="0.25">
      <c r="B9" s="3" t="s">
        <v>58</v>
      </c>
      <c r="C9" s="3">
        <v>101</v>
      </c>
      <c r="D9" s="3">
        <v>71</v>
      </c>
      <c r="E9" s="31">
        <f t="shared" si="5"/>
        <v>1.4225352112676057</v>
      </c>
      <c r="F9" s="28">
        <v>7</v>
      </c>
      <c r="G9" s="13">
        <f t="shared" si="6"/>
        <v>14.428571428571429</v>
      </c>
      <c r="H9" s="13">
        <f t="shared" si="0"/>
        <v>10.142857142857142</v>
      </c>
      <c r="I9" s="13">
        <v>26</v>
      </c>
      <c r="J9" s="13">
        <f t="shared" si="1"/>
        <v>3.7142857142857144</v>
      </c>
      <c r="K9" s="32">
        <v>30</v>
      </c>
      <c r="L9" s="13">
        <f t="shared" si="2"/>
        <v>4.2857142857142856</v>
      </c>
      <c r="M9" s="13">
        <f t="shared" si="3"/>
        <v>0.8666666666666667</v>
      </c>
      <c r="N9" s="13">
        <v>9</v>
      </c>
      <c r="O9" s="13">
        <f t="shared" si="4"/>
        <v>1.2857142857142858</v>
      </c>
      <c r="P9" s="7"/>
      <c r="Q9" t="s">
        <v>69</v>
      </c>
      <c r="T9" t="s">
        <v>89</v>
      </c>
    </row>
    <row r="10" spans="2:20" x14ac:dyDescent="0.25">
      <c r="B10" s="46" t="s">
        <v>18</v>
      </c>
      <c r="C10" s="46">
        <f>37+32+17+14</f>
        <v>100</v>
      </c>
      <c r="D10" s="46">
        <f>29+13+9</f>
        <v>51</v>
      </c>
      <c r="E10" s="31">
        <f t="shared" ref="E10:E36" si="7">C10/D10</f>
        <v>1.9607843137254901</v>
      </c>
      <c r="F10" s="27">
        <v>7</v>
      </c>
      <c r="G10" s="13">
        <f t="shared" ref="G10:G36" si="8">C10/F10</f>
        <v>14.285714285714286</v>
      </c>
      <c r="H10" s="13">
        <f t="shared" ref="H10:H36" si="9">D10/F10</f>
        <v>7.2857142857142856</v>
      </c>
      <c r="I10" s="13">
        <v>13</v>
      </c>
      <c r="J10" s="13">
        <f t="shared" ref="J10:J36" si="10">I10/F10</f>
        <v>1.8571428571428572</v>
      </c>
      <c r="K10" s="32">
        <v>4</v>
      </c>
      <c r="L10" s="13">
        <f t="shared" ref="L10:L36" si="11">K10/F10</f>
        <v>0.5714285714285714</v>
      </c>
      <c r="M10" s="13">
        <f>I10/K10</f>
        <v>3.25</v>
      </c>
      <c r="N10" s="13">
        <v>7</v>
      </c>
      <c r="O10" s="13">
        <f t="shared" ref="O10:O36" si="12">N10/F10</f>
        <v>1</v>
      </c>
      <c r="P10" s="7"/>
      <c r="Q10" t="s">
        <v>71</v>
      </c>
      <c r="T10" t="s">
        <v>90</v>
      </c>
    </row>
    <row r="11" spans="2:20" x14ac:dyDescent="0.25">
      <c r="B11" s="13" t="s">
        <v>40</v>
      </c>
      <c r="C11" s="13">
        <f>25+20+23+29</f>
        <v>97</v>
      </c>
      <c r="D11" s="13">
        <f>4+11+11+13</f>
        <v>39</v>
      </c>
      <c r="E11" s="32">
        <f t="shared" si="7"/>
        <v>2.4871794871794872</v>
      </c>
      <c r="F11" s="13">
        <v>4</v>
      </c>
      <c r="G11" s="13">
        <f t="shared" si="8"/>
        <v>24.25</v>
      </c>
      <c r="H11" s="13">
        <f t="shared" si="9"/>
        <v>9.75</v>
      </c>
      <c r="I11" s="13">
        <v>25</v>
      </c>
      <c r="J11" s="13">
        <f t="shared" si="10"/>
        <v>6.25</v>
      </c>
      <c r="K11" s="32">
        <v>12</v>
      </c>
      <c r="L11" s="13">
        <f t="shared" si="11"/>
        <v>3</v>
      </c>
      <c r="M11" s="13">
        <f t="shared" ref="M11" si="13">I11/K11</f>
        <v>2.0833333333333335</v>
      </c>
      <c r="N11" s="13">
        <v>4</v>
      </c>
      <c r="O11" s="13">
        <f t="shared" si="12"/>
        <v>1</v>
      </c>
      <c r="P11" s="7"/>
      <c r="Q11" t="s">
        <v>72</v>
      </c>
      <c r="T11" t="s">
        <v>95</v>
      </c>
    </row>
    <row r="12" spans="2:20" x14ac:dyDescent="0.25">
      <c r="B12" s="46" t="s">
        <v>9</v>
      </c>
      <c r="C12" s="46">
        <f>53+22+18</f>
        <v>93</v>
      </c>
      <c r="D12" s="46">
        <f>14+11+11</f>
        <v>36</v>
      </c>
      <c r="E12" s="31">
        <f t="shared" si="7"/>
        <v>2.5833333333333335</v>
      </c>
      <c r="F12" s="28">
        <v>5</v>
      </c>
      <c r="G12" s="13">
        <f t="shared" si="8"/>
        <v>18.600000000000001</v>
      </c>
      <c r="H12" s="13">
        <f t="shared" si="9"/>
        <v>7.2</v>
      </c>
      <c r="I12" s="13">
        <v>16</v>
      </c>
      <c r="J12" s="13">
        <f t="shared" si="10"/>
        <v>3.2</v>
      </c>
      <c r="K12" s="32">
        <v>7</v>
      </c>
      <c r="L12" s="13">
        <f t="shared" si="11"/>
        <v>1.4</v>
      </c>
      <c r="M12" s="13">
        <f>I12/K12</f>
        <v>2.2857142857142856</v>
      </c>
      <c r="N12" s="13">
        <v>3</v>
      </c>
      <c r="O12" s="13">
        <f t="shared" si="12"/>
        <v>0.6</v>
      </c>
      <c r="P12" s="7"/>
      <c r="Q12" t="s">
        <v>73</v>
      </c>
      <c r="T12" t="s">
        <v>96</v>
      </c>
    </row>
    <row r="13" spans="2:20" x14ac:dyDescent="0.25">
      <c r="B13" s="46" t="s">
        <v>7</v>
      </c>
      <c r="C13" s="46">
        <f>79+13</f>
        <v>92</v>
      </c>
      <c r="D13" s="46">
        <f>55+16</f>
        <v>71</v>
      </c>
      <c r="E13" s="31">
        <f t="shared" si="7"/>
        <v>1.295774647887324</v>
      </c>
      <c r="F13" s="27">
        <v>7</v>
      </c>
      <c r="G13" s="13">
        <f t="shared" si="8"/>
        <v>13.142857142857142</v>
      </c>
      <c r="H13" s="13">
        <f t="shared" si="9"/>
        <v>10.142857142857142</v>
      </c>
      <c r="I13" s="13">
        <v>20</v>
      </c>
      <c r="J13" s="13">
        <f t="shared" si="10"/>
        <v>2.8571428571428572</v>
      </c>
      <c r="K13" s="32">
        <v>20</v>
      </c>
      <c r="L13" s="13">
        <f t="shared" si="11"/>
        <v>2.8571428571428572</v>
      </c>
      <c r="M13" s="13">
        <f t="shared" ref="M13:M22" si="14">I13/K13</f>
        <v>1</v>
      </c>
      <c r="N13" s="13">
        <v>1</v>
      </c>
      <c r="O13" s="13">
        <f t="shared" si="12"/>
        <v>0.14285714285714285</v>
      </c>
      <c r="P13" s="7"/>
      <c r="Q13" t="s">
        <v>74</v>
      </c>
      <c r="T13" t="s">
        <v>97</v>
      </c>
    </row>
    <row r="14" spans="2:20" x14ac:dyDescent="0.25">
      <c r="B14" s="46" t="s">
        <v>10</v>
      </c>
      <c r="C14" s="46">
        <v>89</v>
      </c>
      <c r="D14" s="46">
        <v>60</v>
      </c>
      <c r="E14" s="31">
        <f t="shared" si="7"/>
        <v>1.4833333333333334</v>
      </c>
      <c r="F14" s="29">
        <v>7</v>
      </c>
      <c r="G14" s="13">
        <f t="shared" si="8"/>
        <v>12.714285714285714</v>
      </c>
      <c r="H14" s="13">
        <f t="shared" si="9"/>
        <v>8.5714285714285712</v>
      </c>
      <c r="I14" s="13">
        <v>23</v>
      </c>
      <c r="J14" s="13">
        <f t="shared" si="10"/>
        <v>3.2857142857142856</v>
      </c>
      <c r="K14" s="32">
        <v>21</v>
      </c>
      <c r="L14" s="13">
        <f t="shared" si="11"/>
        <v>3</v>
      </c>
      <c r="M14" s="13">
        <f t="shared" si="14"/>
        <v>1.0952380952380953</v>
      </c>
      <c r="N14" s="13">
        <v>5</v>
      </c>
      <c r="O14" s="13">
        <f t="shared" si="12"/>
        <v>0.7142857142857143</v>
      </c>
      <c r="P14" s="7"/>
      <c r="Q14" t="s">
        <v>76</v>
      </c>
      <c r="T14" t="s">
        <v>98</v>
      </c>
    </row>
    <row r="15" spans="2:20" x14ac:dyDescent="0.25">
      <c r="B15" s="46" t="s">
        <v>16</v>
      </c>
      <c r="C15" s="46">
        <f>55+18</f>
        <v>73</v>
      </c>
      <c r="D15" s="46">
        <f>44+11</f>
        <v>55</v>
      </c>
      <c r="E15" s="20">
        <f t="shared" si="7"/>
        <v>1.3272727272727274</v>
      </c>
      <c r="F15" s="17">
        <v>7</v>
      </c>
      <c r="G15" s="13">
        <f t="shared" si="8"/>
        <v>10.428571428571429</v>
      </c>
      <c r="H15" s="13">
        <f t="shared" si="9"/>
        <v>7.8571428571428568</v>
      </c>
      <c r="I15" s="15">
        <v>3</v>
      </c>
      <c r="J15" s="13">
        <f t="shared" si="10"/>
        <v>0.42857142857142855</v>
      </c>
      <c r="K15" s="24">
        <v>6</v>
      </c>
      <c r="L15" s="13">
        <f t="shared" si="11"/>
        <v>0.8571428571428571</v>
      </c>
      <c r="M15" s="13">
        <f t="shared" si="14"/>
        <v>0.5</v>
      </c>
      <c r="N15" s="13">
        <v>5</v>
      </c>
      <c r="O15" s="13">
        <f t="shared" si="12"/>
        <v>0.7142857142857143</v>
      </c>
      <c r="P15" s="7"/>
    </row>
    <row r="16" spans="2:20" x14ac:dyDescent="0.25">
      <c r="B16" s="15" t="s">
        <v>36</v>
      </c>
      <c r="C16" s="15">
        <f>42+19+7+4</f>
        <v>72</v>
      </c>
      <c r="D16" s="15">
        <v>46</v>
      </c>
      <c r="E16" s="24">
        <f t="shared" si="7"/>
        <v>1.5652173913043479</v>
      </c>
      <c r="F16" s="13">
        <v>5</v>
      </c>
      <c r="G16" s="13">
        <f t="shared" si="8"/>
        <v>14.4</v>
      </c>
      <c r="H16" s="13">
        <f t="shared" si="9"/>
        <v>9.1999999999999993</v>
      </c>
      <c r="I16" s="13">
        <v>9</v>
      </c>
      <c r="J16" s="13">
        <f t="shared" si="10"/>
        <v>1.8</v>
      </c>
      <c r="K16" s="32">
        <v>13</v>
      </c>
      <c r="L16" s="13">
        <f t="shared" si="11"/>
        <v>2.6</v>
      </c>
      <c r="M16" s="13">
        <f t="shared" si="14"/>
        <v>0.69230769230769229</v>
      </c>
      <c r="N16" s="13">
        <v>3</v>
      </c>
      <c r="O16" s="13">
        <f t="shared" si="12"/>
        <v>0.6</v>
      </c>
      <c r="P16" s="7"/>
    </row>
    <row r="17" spans="2:20" x14ac:dyDescent="0.25">
      <c r="B17" s="46" t="s">
        <v>15</v>
      </c>
      <c r="C17" s="46">
        <v>54</v>
      </c>
      <c r="D17" s="46">
        <v>25</v>
      </c>
      <c r="E17" s="31">
        <f t="shared" si="7"/>
        <v>2.16</v>
      </c>
      <c r="F17" s="13">
        <v>3</v>
      </c>
      <c r="G17" s="13">
        <f t="shared" si="8"/>
        <v>18</v>
      </c>
      <c r="H17" s="13">
        <f t="shared" si="9"/>
        <v>8.3333333333333339</v>
      </c>
      <c r="I17" s="13">
        <v>8</v>
      </c>
      <c r="J17" s="13">
        <f t="shared" si="10"/>
        <v>2.6666666666666665</v>
      </c>
      <c r="K17" s="32">
        <v>7</v>
      </c>
      <c r="L17" s="13">
        <f t="shared" si="11"/>
        <v>2.3333333333333335</v>
      </c>
      <c r="M17" s="13">
        <f t="shared" si="14"/>
        <v>1.1428571428571428</v>
      </c>
      <c r="N17" s="13">
        <v>2</v>
      </c>
      <c r="O17" s="13">
        <f t="shared" si="12"/>
        <v>0.66666666666666663</v>
      </c>
      <c r="P17" s="7"/>
      <c r="Q17" s="49"/>
      <c r="R17" s="49"/>
      <c r="T17" s="1"/>
    </row>
    <row r="18" spans="2:20" x14ac:dyDescent="0.25">
      <c r="B18" s="46" t="s">
        <v>60</v>
      </c>
      <c r="C18" s="46">
        <v>50</v>
      </c>
      <c r="D18" s="46">
        <v>46</v>
      </c>
      <c r="E18" s="20">
        <f t="shared" si="7"/>
        <v>1.0869565217391304</v>
      </c>
      <c r="F18" s="13">
        <v>4</v>
      </c>
      <c r="G18" s="13">
        <f t="shared" si="8"/>
        <v>12.5</v>
      </c>
      <c r="H18" s="13">
        <f t="shared" si="9"/>
        <v>11.5</v>
      </c>
      <c r="I18" s="15">
        <v>8</v>
      </c>
      <c r="J18" s="13">
        <f t="shared" si="10"/>
        <v>2</v>
      </c>
      <c r="K18" s="24">
        <v>7</v>
      </c>
      <c r="L18" s="13">
        <f t="shared" si="11"/>
        <v>1.75</v>
      </c>
      <c r="M18" s="13">
        <f t="shared" si="14"/>
        <v>1.1428571428571428</v>
      </c>
      <c r="N18" s="13">
        <v>1</v>
      </c>
      <c r="O18" s="13">
        <f t="shared" si="12"/>
        <v>0.25</v>
      </c>
      <c r="P18" s="7"/>
      <c r="Q18" s="49"/>
      <c r="R18" s="49"/>
      <c r="T18" s="1"/>
    </row>
    <row r="19" spans="2:20" x14ac:dyDescent="0.25">
      <c r="B19" s="15" t="s">
        <v>55</v>
      </c>
      <c r="C19" s="15">
        <f>23+19</f>
        <v>42</v>
      </c>
      <c r="D19" s="15">
        <f>18+13</f>
        <v>31</v>
      </c>
      <c r="E19" s="13">
        <f t="shared" si="7"/>
        <v>1.3548387096774193</v>
      </c>
      <c r="F19" s="13">
        <v>3</v>
      </c>
      <c r="G19" s="13">
        <f t="shared" si="8"/>
        <v>14</v>
      </c>
      <c r="H19" s="13">
        <f t="shared" si="9"/>
        <v>10.333333333333334</v>
      </c>
      <c r="I19" s="13">
        <v>9</v>
      </c>
      <c r="J19" s="13">
        <f t="shared" si="10"/>
        <v>3</v>
      </c>
      <c r="K19" s="13">
        <v>9</v>
      </c>
      <c r="L19" s="13">
        <f t="shared" si="11"/>
        <v>3</v>
      </c>
      <c r="M19" s="13">
        <f t="shared" si="14"/>
        <v>1</v>
      </c>
      <c r="N19" s="13">
        <v>4</v>
      </c>
      <c r="O19" s="13">
        <f t="shared" si="12"/>
        <v>1.3333333333333333</v>
      </c>
      <c r="P19" s="7"/>
      <c r="Q19" s="43" t="s">
        <v>79</v>
      </c>
      <c r="R19" s="43"/>
      <c r="S19" t="s">
        <v>78</v>
      </c>
      <c r="T19" s="1"/>
    </row>
    <row r="20" spans="2:20" x14ac:dyDescent="0.25">
      <c r="B20" s="15" t="s">
        <v>37</v>
      </c>
      <c r="C20" s="15">
        <v>39</v>
      </c>
      <c r="D20" s="15">
        <f>35+7</f>
        <v>42</v>
      </c>
      <c r="E20" s="24">
        <f t="shared" si="7"/>
        <v>0.9285714285714286</v>
      </c>
      <c r="F20" s="13">
        <v>5</v>
      </c>
      <c r="G20" s="13">
        <f t="shared" si="8"/>
        <v>7.8</v>
      </c>
      <c r="H20" s="13">
        <f t="shared" si="9"/>
        <v>8.4</v>
      </c>
      <c r="I20" s="13">
        <v>4</v>
      </c>
      <c r="J20" s="13">
        <f t="shared" si="10"/>
        <v>0.8</v>
      </c>
      <c r="K20" s="32">
        <v>3</v>
      </c>
      <c r="L20" s="13">
        <f t="shared" si="11"/>
        <v>0.6</v>
      </c>
      <c r="M20" s="13">
        <f t="shared" si="14"/>
        <v>1.3333333333333333</v>
      </c>
      <c r="N20" s="13">
        <v>7</v>
      </c>
      <c r="O20" s="13">
        <f t="shared" si="12"/>
        <v>1.4</v>
      </c>
      <c r="P20" s="7"/>
      <c r="Q20" s="45" t="s">
        <v>80</v>
      </c>
      <c r="R20" s="44"/>
      <c r="S20" t="s">
        <v>81</v>
      </c>
      <c r="T20" s="1"/>
    </row>
    <row r="21" spans="2:20" x14ac:dyDescent="0.25">
      <c r="B21" s="46" t="s">
        <v>17</v>
      </c>
      <c r="C21" s="46">
        <v>34</v>
      </c>
      <c r="D21" s="46">
        <v>50</v>
      </c>
      <c r="E21" s="31">
        <f t="shared" si="7"/>
        <v>0.68</v>
      </c>
      <c r="F21" s="27">
        <v>6</v>
      </c>
      <c r="G21" s="13">
        <f t="shared" si="8"/>
        <v>5.666666666666667</v>
      </c>
      <c r="H21" s="13">
        <f t="shared" si="9"/>
        <v>8.3333333333333339</v>
      </c>
      <c r="I21" s="13">
        <v>1</v>
      </c>
      <c r="J21" s="13">
        <f t="shared" si="10"/>
        <v>0.16666666666666666</v>
      </c>
      <c r="K21" s="32">
        <v>5</v>
      </c>
      <c r="L21" s="13">
        <f t="shared" si="11"/>
        <v>0.83333333333333337</v>
      </c>
      <c r="M21" s="13">
        <f t="shared" si="14"/>
        <v>0.2</v>
      </c>
      <c r="N21" s="13">
        <v>4</v>
      </c>
      <c r="O21" s="13">
        <f t="shared" si="12"/>
        <v>0.66666666666666663</v>
      </c>
      <c r="P21" s="7"/>
    </row>
    <row r="22" spans="2:20" x14ac:dyDescent="0.25">
      <c r="B22" s="46" t="s">
        <v>33</v>
      </c>
      <c r="C22" s="46">
        <v>31</v>
      </c>
      <c r="D22" s="46">
        <v>35</v>
      </c>
      <c r="E22" s="20">
        <f t="shared" si="7"/>
        <v>0.88571428571428568</v>
      </c>
      <c r="F22" s="13">
        <v>4</v>
      </c>
      <c r="G22" s="13">
        <f t="shared" si="8"/>
        <v>7.75</v>
      </c>
      <c r="H22" s="13">
        <f t="shared" si="9"/>
        <v>8.75</v>
      </c>
      <c r="I22" s="15">
        <v>5</v>
      </c>
      <c r="J22" s="13">
        <f t="shared" si="10"/>
        <v>1.25</v>
      </c>
      <c r="K22" s="24">
        <v>5</v>
      </c>
      <c r="L22" s="13">
        <f t="shared" si="11"/>
        <v>1.25</v>
      </c>
      <c r="M22" s="13">
        <f t="shared" si="14"/>
        <v>1</v>
      </c>
      <c r="N22" s="13">
        <v>0</v>
      </c>
      <c r="O22" s="13">
        <f t="shared" si="12"/>
        <v>0</v>
      </c>
    </row>
    <row r="23" spans="2:20" x14ac:dyDescent="0.25">
      <c r="B23" s="46" t="s">
        <v>21</v>
      </c>
      <c r="C23" s="46">
        <v>29</v>
      </c>
      <c r="D23" s="46">
        <v>16</v>
      </c>
      <c r="E23" s="20">
        <f t="shared" si="7"/>
        <v>1.8125</v>
      </c>
      <c r="F23" s="13">
        <v>3</v>
      </c>
      <c r="G23" s="13">
        <f t="shared" si="8"/>
        <v>9.6666666666666661</v>
      </c>
      <c r="H23" s="13">
        <f t="shared" si="9"/>
        <v>5.333333333333333</v>
      </c>
      <c r="I23" s="13">
        <v>3</v>
      </c>
      <c r="J23" s="13">
        <f t="shared" si="10"/>
        <v>1</v>
      </c>
      <c r="K23" s="32">
        <v>3</v>
      </c>
      <c r="L23" s="13">
        <f t="shared" si="11"/>
        <v>1</v>
      </c>
      <c r="M23" s="13">
        <v>1</v>
      </c>
      <c r="N23" s="13">
        <v>2</v>
      </c>
      <c r="O23" s="13">
        <f t="shared" si="12"/>
        <v>0.66666666666666663</v>
      </c>
      <c r="S23" s="58" t="s">
        <v>52</v>
      </c>
      <c r="T23" s="59" t="s">
        <v>112</v>
      </c>
    </row>
    <row r="24" spans="2:20" x14ac:dyDescent="0.25">
      <c r="B24" s="46" t="s">
        <v>12</v>
      </c>
      <c r="C24" s="46">
        <v>28</v>
      </c>
      <c r="D24" s="46">
        <v>17</v>
      </c>
      <c r="E24" s="20">
        <f t="shared" si="7"/>
        <v>1.6470588235294117</v>
      </c>
      <c r="F24" s="13">
        <v>2</v>
      </c>
      <c r="G24" s="13">
        <f t="shared" si="8"/>
        <v>14</v>
      </c>
      <c r="H24" s="13">
        <f t="shared" si="9"/>
        <v>8.5</v>
      </c>
      <c r="I24" s="15">
        <v>2</v>
      </c>
      <c r="J24" s="13">
        <f t="shared" si="10"/>
        <v>1</v>
      </c>
      <c r="K24" s="24">
        <v>3</v>
      </c>
      <c r="L24" s="13">
        <f t="shared" si="11"/>
        <v>1.5</v>
      </c>
      <c r="M24" s="13">
        <f t="shared" ref="M24:M28" si="15">I24/K24</f>
        <v>0.66666666666666663</v>
      </c>
      <c r="N24" s="13">
        <v>7</v>
      </c>
      <c r="O24" s="13">
        <f t="shared" si="12"/>
        <v>3.5</v>
      </c>
      <c r="Q24" s="55" t="s">
        <v>99</v>
      </c>
    </row>
    <row r="25" spans="2:20" x14ac:dyDescent="0.25">
      <c r="B25" s="46" t="s">
        <v>13</v>
      </c>
      <c r="C25" s="46">
        <v>28</v>
      </c>
      <c r="D25" s="46">
        <v>22</v>
      </c>
      <c r="E25" s="20">
        <f t="shared" si="7"/>
        <v>1.2727272727272727</v>
      </c>
      <c r="F25" s="17">
        <v>4</v>
      </c>
      <c r="G25" s="13">
        <f t="shared" si="8"/>
        <v>7</v>
      </c>
      <c r="H25" s="13">
        <f t="shared" si="9"/>
        <v>5.5</v>
      </c>
      <c r="I25" s="15">
        <v>2</v>
      </c>
      <c r="J25" s="13">
        <f t="shared" si="10"/>
        <v>0.5</v>
      </c>
      <c r="K25" s="24">
        <v>7</v>
      </c>
      <c r="L25" s="13">
        <f t="shared" si="11"/>
        <v>1.75</v>
      </c>
      <c r="M25" s="13">
        <f t="shared" si="15"/>
        <v>0.2857142857142857</v>
      </c>
      <c r="N25" s="13">
        <v>1</v>
      </c>
      <c r="O25" s="13">
        <f t="shared" si="12"/>
        <v>0.25</v>
      </c>
      <c r="Q25" s="56" t="s">
        <v>100</v>
      </c>
      <c r="S25" t="s">
        <v>102</v>
      </c>
      <c r="T25" t="s">
        <v>113</v>
      </c>
    </row>
    <row r="26" spans="2:20" x14ac:dyDescent="0.25">
      <c r="B26" s="46" t="s">
        <v>25</v>
      </c>
      <c r="C26" s="46">
        <v>25</v>
      </c>
      <c r="D26" s="46">
        <v>18</v>
      </c>
      <c r="E26" s="20">
        <f t="shared" si="7"/>
        <v>1.3888888888888888</v>
      </c>
      <c r="F26" s="26">
        <v>5</v>
      </c>
      <c r="G26" s="13">
        <f t="shared" si="8"/>
        <v>5</v>
      </c>
      <c r="H26" s="13">
        <f t="shared" si="9"/>
        <v>3.6</v>
      </c>
      <c r="I26" s="15">
        <v>2</v>
      </c>
      <c r="J26" s="13">
        <f t="shared" si="10"/>
        <v>0.4</v>
      </c>
      <c r="K26" s="24">
        <v>5</v>
      </c>
      <c r="L26" s="13">
        <f t="shared" si="11"/>
        <v>1</v>
      </c>
      <c r="M26" s="13">
        <f t="shared" si="15"/>
        <v>0.4</v>
      </c>
      <c r="N26" s="13">
        <v>0</v>
      </c>
      <c r="O26" s="13">
        <f t="shared" si="12"/>
        <v>0</v>
      </c>
      <c r="Q26" s="57" t="s">
        <v>3</v>
      </c>
      <c r="S26" t="s">
        <v>103</v>
      </c>
      <c r="T26" t="s">
        <v>114</v>
      </c>
    </row>
    <row r="27" spans="2:20" x14ac:dyDescent="0.25">
      <c r="B27" s="46" t="s">
        <v>22</v>
      </c>
      <c r="C27" s="46">
        <v>24</v>
      </c>
      <c r="D27" s="46">
        <v>24</v>
      </c>
      <c r="E27" s="20">
        <f t="shared" si="7"/>
        <v>1</v>
      </c>
      <c r="F27" s="13">
        <v>3</v>
      </c>
      <c r="G27" s="13">
        <f t="shared" si="8"/>
        <v>8</v>
      </c>
      <c r="H27" s="13">
        <f t="shared" si="9"/>
        <v>8</v>
      </c>
      <c r="I27" s="15">
        <v>2</v>
      </c>
      <c r="J27" s="13">
        <f t="shared" si="10"/>
        <v>0.66666666666666663</v>
      </c>
      <c r="K27" s="24">
        <v>4</v>
      </c>
      <c r="L27" s="13">
        <f t="shared" si="11"/>
        <v>1.3333333333333333</v>
      </c>
      <c r="M27" s="13">
        <f t="shared" si="15"/>
        <v>0.5</v>
      </c>
      <c r="N27" s="13">
        <v>2</v>
      </c>
      <c r="O27" s="13">
        <f t="shared" si="12"/>
        <v>0.66666666666666663</v>
      </c>
      <c r="S27" t="s">
        <v>104</v>
      </c>
      <c r="T27" t="s">
        <v>115</v>
      </c>
    </row>
    <row r="28" spans="2:20" x14ac:dyDescent="0.25">
      <c r="B28" s="46" t="s">
        <v>8</v>
      </c>
      <c r="C28" s="46">
        <v>22</v>
      </c>
      <c r="D28" s="46">
        <v>14</v>
      </c>
      <c r="E28" s="31">
        <f t="shared" si="7"/>
        <v>1.5714285714285714</v>
      </c>
      <c r="F28" s="30">
        <v>2</v>
      </c>
      <c r="G28" s="13">
        <f t="shared" si="8"/>
        <v>11</v>
      </c>
      <c r="H28" s="13">
        <f t="shared" si="9"/>
        <v>7</v>
      </c>
      <c r="I28" s="13">
        <v>3</v>
      </c>
      <c r="J28" s="13">
        <f t="shared" si="10"/>
        <v>1.5</v>
      </c>
      <c r="K28" s="32">
        <v>3</v>
      </c>
      <c r="L28" s="13">
        <f t="shared" si="11"/>
        <v>1.5</v>
      </c>
      <c r="M28" s="13">
        <f t="shared" si="15"/>
        <v>1</v>
      </c>
      <c r="N28" s="13">
        <v>1</v>
      </c>
      <c r="O28" s="13">
        <f t="shared" si="12"/>
        <v>0.5</v>
      </c>
      <c r="S28" t="s">
        <v>105</v>
      </c>
      <c r="T28" t="s">
        <v>116</v>
      </c>
    </row>
    <row r="29" spans="2:20" x14ac:dyDescent="0.25">
      <c r="B29" s="15" t="s">
        <v>35</v>
      </c>
      <c r="C29" s="15">
        <v>18</v>
      </c>
      <c r="D29" s="15">
        <v>6</v>
      </c>
      <c r="E29" s="24">
        <f t="shared" si="7"/>
        <v>3</v>
      </c>
      <c r="F29" s="13">
        <v>1</v>
      </c>
      <c r="G29" s="13">
        <f t="shared" si="8"/>
        <v>18</v>
      </c>
      <c r="H29" s="13">
        <f t="shared" si="9"/>
        <v>6</v>
      </c>
      <c r="I29" s="13">
        <v>0</v>
      </c>
      <c r="J29" s="13">
        <f t="shared" si="10"/>
        <v>0</v>
      </c>
      <c r="K29" s="32">
        <v>0</v>
      </c>
      <c r="L29" s="13">
        <f t="shared" si="11"/>
        <v>0</v>
      </c>
      <c r="M29" s="13">
        <v>0</v>
      </c>
      <c r="N29" s="13">
        <v>0</v>
      </c>
      <c r="O29" s="13">
        <f t="shared" si="12"/>
        <v>0</v>
      </c>
      <c r="S29" t="s">
        <v>106</v>
      </c>
      <c r="T29" t="s">
        <v>117</v>
      </c>
    </row>
    <row r="30" spans="2:20" x14ac:dyDescent="0.25">
      <c r="B30" s="46" t="s">
        <v>11</v>
      </c>
      <c r="C30" s="46">
        <v>17</v>
      </c>
      <c r="D30" s="46">
        <v>10</v>
      </c>
      <c r="E30" s="20">
        <f t="shared" si="7"/>
        <v>1.7</v>
      </c>
      <c r="F30" s="25">
        <v>1</v>
      </c>
      <c r="G30" s="13">
        <f t="shared" si="8"/>
        <v>17</v>
      </c>
      <c r="H30" s="13">
        <f t="shared" si="9"/>
        <v>10</v>
      </c>
      <c r="I30" s="13">
        <v>1</v>
      </c>
      <c r="J30" s="13">
        <f t="shared" si="10"/>
        <v>1</v>
      </c>
      <c r="K30" s="32">
        <v>8</v>
      </c>
      <c r="L30" s="13">
        <f t="shared" si="11"/>
        <v>8</v>
      </c>
      <c r="M30" s="13">
        <f t="shared" ref="M30:M33" si="16">I30/K30</f>
        <v>0.125</v>
      </c>
      <c r="N30" s="13">
        <v>2</v>
      </c>
      <c r="O30" s="13">
        <f t="shared" si="12"/>
        <v>2</v>
      </c>
    </row>
    <row r="31" spans="2:20" x14ac:dyDescent="0.25">
      <c r="B31" s="8" t="s">
        <v>23</v>
      </c>
      <c r="C31" s="8">
        <v>10</v>
      </c>
      <c r="D31" s="8">
        <v>17</v>
      </c>
      <c r="E31" s="22">
        <f t="shared" si="7"/>
        <v>0.58823529411764708</v>
      </c>
      <c r="F31" s="26">
        <v>5</v>
      </c>
      <c r="G31" s="13">
        <f t="shared" si="8"/>
        <v>2</v>
      </c>
      <c r="H31" s="13">
        <f t="shared" si="9"/>
        <v>3.4</v>
      </c>
      <c r="I31" s="13">
        <v>1</v>
      </c>
      <c r="J31" s="13">
        <f t="shared" si="10"/>
        <v>0.2</v>
      </c>
      <c r="K31" s="32">
        <v>2</v>
      </c>
      <c r="L31" s="13">
        <f t="shared" si="11"/>
        <v>0.4</v>
      </c>
      <c r="M31" s="13">
        <f t="shared" si="16"/>
        <v>0.5</v>
      </c>
      <c r="N31" s="13">
        <v>0</v>
      </c>
      <c r="O31" s="13">
        <f t="shared" si="12"/>
        <v>0</v>
      </c>
      <c r="S31" s="58" t="s">
        <v>31</v>
      </c>
      <c r="T31" s="59" t="s">
        <v>50</v>
      </c>
    </row>
    <row r="32" spans="2:20" x14ac:dyDescent="0.25">
      <c r="B32" s="46" t="s">
        <v>20</v>
      </c>
      <c r="C32" s="46">
        <v>8</v>
      </c>
      <c r="D32" s="46">
        <v>16</v>
      </c>
      <c r="E32" s="20">
        <f t="shared" si="7"/>
        <v>0.5</v>
      </c>
      <c r="F32" s="25">
        <v>2</v>
      </c>
      <c r="G32" s="13">
        <f t="shared" si="8"/>
        <v>4</v>
      </c>
      <c r="H32" s="13">
        <f t="shared" si="9"/>
        <v>8</v>
      </c>
      <c r="I32" s="13">
        <v>1</v>
      </c>
      <c r="J32" s="13">
        <f t="shared" si="10"/>
        <v>0.5</v>
      </c>
      <c r="K32" s="32">
        <v>2</v>
      </c>
      <c r="L32" s="13">
        <f t="shared" si="11"/>
        <v>1</v>
      </c>
      <c r="M32" s="13">
        <f t="shared" si="16"/>
        <v>0.5</v>
      </c>
      <c r="N32" s="13">
        <v>1</v>
      </c>
      <c r="O32" s="13">
        <f t="shared" si="12"/>
        <v>0.5</v>
      </c>
    </row>
    <row r="33" spans="2:20" x14ac:dyDescent="0.25">
      <c r="B33" s="46" t="s">
        <v>34</v>
      </c>
      <c r="C33" s="46">
        <v>7</v>
      </c>
      <c r="D33" s="46">
        <v>8</v>
      </c>
      <c r="E33" s="20">
        <f t="shared" si="7"/>
        <v>0.875</v>
      </c>
      <c r="F33" s="26">
        <v>1</v>
      </c>
      <c r="G33" s="13">
        <f t="shared" si="8"/>
        <v>7</v>
      </c>
      <c r="H33" s="13">
        <f t="shared" si="9"/>
        <v>8</v>
      </c>
      <c r="I33" s="13">
        <v>0</v>
      </c>
      <c r="J33" s="13">
        <f t="shared" si="10"/>
        <v>0</v>
      </c>
      <c r="K33" s="32">
        <v>2</v>
      </c>
      <c r="L33" s="13">
        <f t="shared" si="11"/>
        <v>2</v>
      </c>
      <c r="M33" s="13">
        <f t="shared" si="16"/>
        <v>0</v>
      </c>
      <c r="N33" s="13">
        <v>0</v>
      </c>
      <c r="O33" s="13">
        <f t="shared" si="12"/>
        <v>0</v>
      </c>
      <c r="S33" t="s">
        <v>107</v>
      </c>
      <c r="T33" t="s">
        <v>118</v>
      </c>
    </row>
    <row r="34" spans="2:20" x14ac:dyDescent="0.25">
      <c r="B34" s="15" t="s">
        <v>56</v>
      </c>
      <c r="C34" s="13">
        <v>4</v>
      </c>
      <c r="D34" s="13">
        <v>3</v>
      </c>
      <c r="E34" s="35">
        <f t="shared" si="7"/>
        <v>1.3333333333333333</v>
      </c>
      <c r="F34" s="13">
        <v>1</v>
      </c>
      <c r="G34" s="13">
        <f t="shared" si="8"/>
        <v>4</v>
      </c>
      <c r="H34" s="13">
        <f t="shared" si="9"/>
        <v>3</v>
      </c>
      <c r="I34" s="13">
        <v>0</v>
      </c>
      <c r="J34" s="13">
        <f t="shared" si="10"/>
        <v>0</v>
      </c>
      <c r="K34" s="13">
        <v>0</v>
      </c>
      <c r="L34" s="13">
        <f t="shared" si="11"/>
        <v>0</v>
      </c>
      <c r="M34" s="13">
        <v>0</v>
      </c>
      <c r="N34" s="13">
        <v>0</v>
      </c>
      <c r="O34" s="13">
        <f t="shared" si="12"/>
        <v>0</v>
      </c>
      <c r="S34" t="s">
        <v>108</v>
      </c>
      <c r="T34" t="s">
        <v>119</v>
      </c>
    </row>
    <row r="35" spans="2:20" x14ac:dyDescent="0.25">
      <c r="B35" s="15" t="s">
        <v>59</v>
      </c>
      <c r="C35" s="15">
        <v>1</v>
      </c>
      <c r="D35" s="15">
        <v>10</v>
      </c>
      <c r="E35" s="15">
        <f t="shared" si="7"/>
        <v>0.1</v>
      </c>
      <c r="F35" s="15">
        <v>1</v>
      </c>
      <c r="G35" s="15">
        <f t="shared" si="8"/>
        <v>1</v>
      </c>
      <c r="H35" s="15">
        <f t="shared" si="9"/>
        <v>10</v>
      </c>
      <c r="I35" s="15">
        <v>0</v>
      </c>
      <c r="J35" s="15">
        <f t="shared" si="10"/>
        <v>0</v>
      </c>
      <c r="K35" s="15">
        <v>1</v>
      </c>
      <c r="L35" s="15">
        <f t="shared" si="11"/>
        <v>1</v>
      </c>
      <c r="M35" s="13">
        <v>0</v>
      </c>
      <c r="N35" s="15">
        <v>0</v>
      </c>
      <c r="O35" s="15">
        <f t="shared" si="12"/>
        <v>0</v>
      </c>
      <c r="S35" t="s">
        <v>109</v>
      </c>
      <c r="T35" t="s">
        <v>120</v>
      </c>
    </row>
    <row r="36" spans="2:20" x14ac:dyDescent="0.25">
      <c r="B36" s="14" t="s">
        <v>24</v>
      </c>
      <c r="C36" s="14">
        <v>0</v>
      </c>
      <c r="D36" s="14">
        <v>4</v>
      </c>
      <c r="E36" s="23">
        <f t="shared" si="7"/>
        <v>0</v>
      </c>
      <c r="F36" s="25">
        <v>1</v>
      </c>
      <c r="G36" s="13">
        <f t="shared" si="8"/>
        <v>0</v>
      </c>
      <c r="H36" s="13">
        <f t="shared" si="9"/>
        <v>4</v>
      </c>
      <c r="I36" s="13">
        <v>0</v>
      </c>
      <c r="J36" s="13">
        <f t="shared" si="10"/>
        <v>0</v>
      </c>
      <c r="K36" s="32">
        <v>0</v>
      </c>
      <c r="L36" s="13">
        <f t="shared" si="11"/>
        <v>0</v>
      </c>
      <c r="M36" s="13">
        <v>0</v>
      </c>
      <c r="N36" s="13">
        <v>0</v>
      </c>
      <c r="O36" s="13">
        <f t="shared" si="12"/>
        <v>0</v>
      </c>
      <c r="S36" t="s">
        <v>110</v>
      </c>
      <c r="T36" t="s">
        <v>105</v>
      </c>
    </row>
    <row r="37" spans="2:20" x14ac:dyDescent="0.25">
      <c r="B37" s="15" t="s">
        <v>64</v>
      </c>
      <c r="C37" s="13">
        <f>SUM(C5:C36)</f>
        <v>1800</v>
      </c>
      <c r="D37" s="13">
        <f>SUM(D5:D36)</f>
        <v>1067</v>
      </c>
      <c r="E37" s="15">
        <f t="shared" si="5"/>
        <v>1.6869728209934396</v>
      </c>
      <c r="F37" s="13">
        <v>7</v>
      </c>
      <c r="G37" s="15">
        <f t="shared" si="6"/>
        <v>257.14285714285717</v>
      </c>
      <c r="H37" s="15">
        <f t="shared" si="0"/>
        <v>152.42857142857142</v>
      </c>
      <c r="I37" s="13">
        <f>SUM(I5:I36)</f>
        <v>311</v>
      </c>
      <c r="J37" s="15">
        <f t="shared" si="1"/>
        <v>44.428571428571431</v>
      </c>
      <c r="K37" s="13">
        <f>SUM(K5:K36)</f>
        <v>252</v>
      </c>
      <c r="L37" s="15">
        <f t="shared" si="2"/>
        <v>36</v>
      </c>
      <c r="M37" s="35">
        <f>I37/K37</f>
        <v>1.2341269841269842</v>
      </c>
      <c r="N37" s="13">
        <f>SUM(N5:N36)</f>
        <v>83</v>
      </c>
      <c r="O37" s="15">
        <f t="shared" si="4"/>
        <v>11.857142857142858</v>
      </c>
      <c r="S37" t="s">
        <v>111</v>
      </c>
      <c r="T37" t="s">
        <v>121</v>
      </c>
    </row>
    <row r="39" spans="2:20" x14ac:dyDescent="0.25">
      <c r="S39" s="60" t="s">
        <v>122</v>
      </c>
    </row>
    <row r="40" spans="2:20" x14ac:dyDescent="0.25">
      <c r="B40" s="42"/>
    </row>
    <row r="41" spans="2:20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S41" t="s">
        <v>107</v>
      </c>
    </row>
    <row r="42" spans="2:20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S42" t="s">
        <v>123</v>
      </c>
    </row>
    <row r="43" spans="2:20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S43" t="s">
        <v>124</v>
      </c>
    </row>
    <row r="44" spans="2:20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S44" t="s">
        <v>125</v>
      </c>
    </row>
    <row r="45" spans="2:20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S45" t="s">
        <v>126</v>
      </c>
    </row>
    <row r="46" spans="2:20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2:20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2:20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2:15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2:15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2:15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2:15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2:15" x14ac:dyDescent="0.25">
      <c r="B53" s="7"/>
      <c r="C53" s="7"/>
      <c r="D53" s="7"/>
      <c r="E53" s="7"/>
      <c r="F53" s="7"/>
      <c r="G53" s="7"/>
      <c r="H53" s="7"/>
      <c r="I53" s="9"/>
      <c r="J53" s="7"/>
      <c r="K53" s="9"/>
      <c r="L53" s="7"/>
      <c r="M53" s="7"/>
      <c r="N53" s="7"/>
      <c r="O53" s="7"/>
    </row>
    <row r="54" spans="2:15" x14ac:dyDescent="0.25">
      <c r="B54" s="7"/>
      <c r="C54" s="7"/>
      <c r="D54" s="7"/>
      <c r="E54" s="7"/>
      <c r="F54" s="7"/>
      <c r="G54" s="7"/>
      <c r="H54" s="7"/>
      <c r="I54" s="9"/>
      <c r="J54" s="7"/>
      <c r="K54" s="9"/>
      <c r="L54" s="7"/>
      <c r="M54" s="7"/>
      <c r="N54" s="7"/>
      <c r="O54" s="7"/>
    </row>
    <row r="55" spans="2:15" x14ac:dyDescent="0.25">
      <c r="B55" s="7"/>
      <c r="C55" s="7"/>
      <c r="D55" s="7"/>
      <c r="E55" s="7"/>
      <c r="F55" s="7"/>
      <c r="G55" s="7"/>
      <c r="H55" s="7"/>
      <c r="I55" s="9"/>
      <c r="J55" s="7"/>
      <c r="K55" s="9"/>
      <c r="L55" s="7"/>
      <c r="M55" s="7"/>
      <c r="N55" s="7"/>
      <c r="O55" s="7"/>
    </row>
    <row r="56" spans="2:15" x14ac:dyDescent="0.25">
      <c r="B56" s="7"/>
      <c r="C56" s="7"/>
      <c r="D56" s="7"/>
      <c r="E56" s="7"/>
      <c r="F56" s="7"/>
      <c r="G56" s="7"/>
      <c r="H56" s="7"/>
      <c r="I56" s="9"/>
      <c r="J56" s="7"/>
      <c r="K56" s="9"/>
      <c r="L56" s="7"/>
      <c r="M56" s="7"/>
      <c r="N56" s="7"/>
      <c r="O56" s="7"/>
    </row>
    <row r="57" spans="2:15" x14ac:dyDescent="0.25">
      <c r="B57" s="7"/>
      <c r="C57" s="7"/>
      <c r="D57" s="7"/>
      <c r="E57" s="7"/>
      <c r="F57" s="7"/>
      <c r="G57" s="7"/>
      <c r="H57" s="7"/>
      <c r="I57" s="9"/>
      <c r="J57" s="7"/>
      <c r="K57" s="9"/>
      <c r="L57" s="7"/>
      <c r="M57" s="7"/>
      <c r="N57" s="7"/>
      <c r="O57" s="7"/>
    </row>
    <row r="58" spans="2:15" x14ac:dyDescent="0.25">
      <c r="B58" s="7"/>
      <c r="C58" s="7"/>
      <c r="D58" s="7"/>
      <c r="E58" s="7"/>
      <c r="F58" s="7"/>
      <c r="G58" s="7"/>
      <c r="H58" s="7"/>
      <c r="I58" s="9"/>
      <c r="J58" s="7"/>
      <c r="K58" s="9"/>
      <c r="L58" s="7"/>
      <c r="M58" s="7"/>
      <c r="N58" s="7"/>
      <c r="O58" s="7"/>
    </row>
    <row r="59" spans="2:15" x14ac:dyDescent="0.25">
      <c r="B59" s="7"/>
      <c r="C59" s="7"/>
      <c r="D59" s="7"/>
      <c r="E59" s="7"/>
      <c r="F59" s="7"/>
      <c r="G59" s="7"/>
      <c r="H59" s="7"/>
      <c r="I59" s="9"/>
      <c r="J59" s="7"/>
      <c r="K59" s="9"/>
      <c r="L59" s="7"/>
      <c r="M59" s="7"/>
      <c r="N59" s="7"/>
      <c r="O59" s="7"/>
    </row>
    <row r="60" spans="2:15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2:15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2:15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2:15" x14ac:dyDescent="0.25">
      <c r="B63" s="9"/>
      <c r="C63" s="9"/>
      <c r="D63" s="9"/>
      <c r="E63" s="9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2:15" x14ac:dyDescent="0.25">
      <c r="B64" s="9"/>
      <c r="C64" s="9"/>
      <c r="D64" s="9"/>
      <c r="E64" s="9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2:15" x14ac:dyDescent="0.25">
      <c r="B65" s="9"/>
      <c r="C65" s="9"/>
      <c r="D65" s="9"/>
      <c r="E65" s="9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2:15" x14ac:dyDescent="0.25">
      <c r="B66" s="9"/>
      <c r="C66" s="9"/>
      <c r="D66" s="9"/>
      <c r="E66" s="9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2:15" x14ac:dyDescent="0.25">
      <c r="B67" s="9"/>
      <c r="C67" s="9"/>
      <c r="D67" s="9"/>
      <c r="E67" s="9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2:15" x14ac:dyDescent="0.2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2:15" x14ac:dyDescent="0.25">
      <c r="B69" s="9"/>
      <c r="C69" s="9"/>
      <c r="D69" s="9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2:15" x14ac:dyDescent="0.25">
      <c r="B70" s="9"/>
      <c r="C70" s="7"/>
      <c r="D70" s="7"/>
      <c r="E70" s="2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2:15" x14ac:dyDescent="0.25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7"/>
      <c r="N71" s="9"/>
      <c r="O71" s="9"/>
    </row>
  </sheetData>
  <mergeCells count="1">
    <mergeCell ref="C3:D3"/>
  </mergeCells>
  <pageMargins left="0.7" right="0.7" top="0.75" bottom="0.75" header="0.3" footer="0.3"/>
  <pageSetup paperSize="9" orientation="portrait" r:id="rId1"/>
  <ignoredErrors>
    <ignoredError sqref="J37 C13:D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85e-72nd</vt:lpstr>
      <vt:lpstr>85e-77y</vt:lpstr>
      <vt:lpstr>85e-15thYr</vt:lpstr>
      <vt:lpstr>85e-15e</vt:lpstr>
      <vt:lpstr>85e vs 33rd</vt:lpstr>
      <vt:lpstr>85e vs 17e</vt:lpstr>
      <vt:lpstr>85e vs 66th</vt:lpstr>
      <vt:lpstr>Total RGL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Médéric</dc:creator>
  <cp:lastModifiedBy>Médéric</cp:lastModifiedBy>
  <dcterms:created xsi:type="dcterms:W3CDTF">2017-03-05T13:34:02Z</dcterms:created>
  <dcterms:modified xsi:type="dcterms:W3CDTF">2017-06-10T22:45:56Z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