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722"/>
  <workbookPr showInkAnnotation="0" autoCompressPictures="0"/>
  <bookViews>
    <workbookView xWindow="0" yWindow="0" windowWidth="25600" windowHeight="14700" tabRatio="500" activeTab="1"/>
  </bookViews>
  <sheets>
    <sheet name="Calcul des coûts" sheetId="1" r:id="rId1"/>
    <sheet name="Contreparties" sheetId="2" r:id="rId2"/>
    <sheet name="Rémunération Solyne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" i="1" l="1"/>
  <c r="D58" i="2"/>
  <c r="D60" i="2"/>
  <c r="B62" i="2"/>
  <c r="D62" i="2"/>
  <c r="D63" i="2"/>
  <c r="D65" i="2"/>
  <c r="B67" i="2"/>
  <c r="D67" i="2"/>
  <c r="D70" i="2"/>
  <c r="D72" i="2"/>
  <c r="D68" i="2"/>
  <c r="D69" i="2"/>
  <c r="B70" i="2"/>
  <c r="D64" i="2"/>
  <c r="B65" i="2"/>
  <c r="B57" i="2"/>
  <c r="D57" i="2"/>
  <c r="D59" i="2"/>
  <c r="B60" i="2"/>
  <c r="B52" i="2"/>
  <c r="D52" i="2"/>
  <c r="D53" i="2"/>
  <c r="D54" i="2"/>
  <c r="D55" i="2"/>
  <c r="B55" i="2"/>
  <c r="D39" i="2"/>
  <c r="D42" i="2"/>
  <c r="D43" i="2"/>
  <c r="D44" i="2"/>
  <c r="D17" i="2"/>
  <c r="D18" i="2"/>
  <c r="D19" i="2"/>
  <c r="D12" i="2"/>
  <c r="D13" i="2"/>
  <c r="D14" i="2"/>
  <c r="D15" i="2"/>
  <c r="D20" i="2"/>
  <c r="B22" i="2"/>
  <c r="D22" i="2"/>
  <c r="D23" i="2"/>
  <c r="D24" i="2"/>
  <c r="D26" i="2"/>
  <c r="D27" i="2"/>
  <c r="D28" i="2"/>
  <c r="D29" i="2"/>
  <c r="D30" i="2"/>
  <c r="B32" i="2"/>
  <c r="D32" i="2"/>
  <c r="D33" i="2"/>
  <c r="D34" i="2"/>
  <c r="D36" i="2"/>
  <c r="D37" i="2"/>
  <c r="D38" i="2"/>
  <c r="D40" i="2"/>
  <c r="D45" i="2"/>
  <c r="B47" i="2"/>
  <c r="D47" i="2"/>
  <c r="D48" i="2"/>
  <c r="D49" i="2"/>
  <c r="D50" i="2"/>
  <c r="B2" i="1"/>
  <c r="B36" i="2"/>
  <c r="B34" i="2"/>
  <c r="B42" i="2"/>
  <c r="B45" i="2"/>
  <c r="B50" i="2"/>
  <c r="B40" i="2"/>
  <c r="B24" i="2"/>
  <c r="B26" i="2"/>
  <c r="B30" i="2"/>
  <c r="D16" i="3"/>
  <c r="D2" i="3"/>
  <c r="E2" i="3"/>
  <c r="D3" i="3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E16" i="3"/>
  <c r="G3" i="1"/>
  <c r="B3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3" i="1"/>
  <c r="I24" i="1"/>
  <c r="I25" i="1"/>
  <c r="B10" i="2"/>
  <c r="B15" i="2"/>
  <c r="B20" i="2"/>
  <c r="D9" i="2"/>
  <c r="D8" i="2"/>
  <c r="D7" i="2"/>
  <c r="D3" i="2"/>
  <c r="D4" i="2"/>
  <c r="D5" i="2"/>
  <c r="D10" i="2"/>
  <c r="B5" i="2"/>
  <c r="D21" i="1"/>
  <c r="D20" i="1"/>
  <c r="D19" i="1"/>
  <c r="D18" i="1"/>
  <c r="D17" i="1"/>
  <c r="D16" i="1"/>
  <c r="D15" i="1"/>
  <c r="D14" i="1"/>
  <c r="D13" i="1"/>
  <c r="D12" i="1"/>
  <c r="D3" i="1"/>
  <c r="D2" i="1"/>
  <c r="D4" i="1"/>
  <c r="D23" i="1"/>
  <c r="D24" i="1"/>
  <c r="D25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<sst xmlns="http://schemas.openxmlformats.org/spreadsheetml/2006/main" count="113" uniqueCount="69">
  <si>
    <t>Coût unitaire</t>
  </si>
  <si>
    <t>Coût total</t>
  </si>
  <si>
    <t>Nombre</t>
  </si>
  <si>
    <t>Contreparties</t>
  </si>
  <si>
    <t>Rémunération Solyne</t>
  </si>
  <si>
    <t>Total</t>
  </si>
  <si>
    <t>Pourcentage de la plateforme</t>
  </si>
  <si>
    <t>Total final</t>
  </si>
  <si>
    <t>Contrepartie</t>
  </si>
  <si>
    <t>TOTAL</t>
  </si>
  <si>
    <t>Services</t>
  </si>
  <si>
    <t>Capture du besoin</t>
  </si>
  <si>
    <t>Coûts HT</t>
  </si>
  <si>
    <t>Coût TTC</t>
  </si>
  <si>
    <t>Création du texte de campagne</t>
  </si>
  <si>
    <t>Création stratégie de communication</t>
  </si>
  <si>
    <t>Gestion newsletter</t>
  </si>
  <si>
    <t>Gestion relations presse</t>
  </si>
  <si>
    <t>Gestion des réseaux sociaux</t>
  </si>
  <si>
    <t>Rénovation de l'atelier</t>
  </si>
  <si>
    <t>Machine à broder</t>
  </si>
  <si>
    <t>Machine Cornely</t>
  </si>
  <si>
    <t>Surjeteuse</t>
  </si>
  <si>
    <t>Forme à chapeau</t>
  </si>
  <si>
    <t>Repasseur vapeur vertical</t>
  </si>
  <si>
    <t>Participation à un salon</t>
  </si>
  <si>
    <t>Développement de la communication</t>
  </si>
  <si>
    <t>Création de la boutique en ligne</t>
  </si>
  <si>
    <t>Matériel d'exposition</t>
  </si>
  <si>
    <t>Arrêt du travail actuel</t>
  </si>
  <si>
    <t>PALIER 1 : 5 euros</t>
  </si>
  <si>
    <t>Inscription à la newsletter</t>
  </si>
  <si>
    <t>Votre nom sur mon site internet</t>
  </si>
  <si>
    <t>Les contreparties précédentes</t>
  </si>
  <si>
    <t>un lot de deux cartes postales vintage</t>
  </si>
  <si>
    <t>Un porte-clé de ma création</t>
  </si>
  <si>
    <t>Un headband de ma création</t>
  </si>
  <si>
    <t>PALIER 5 : 50 euros</t>
  </si>
  <si>
    <t>État</t>
  </si>
  <si>
    <t>Fait</t>
  </si>
  <si>
    <t>En cours</t>
  </si>
  <si>
    <t>PALIER 7 : 100 euros</t>
  </si>
  <si>
    <t>Amélioration de l'image de marque</t>
  </si>
  <si>
    <t>Dépenses nécessaires minimum</t>
  </si>
  <si>
    <t>Dépenses nécessaires idéal</t>
  </si>
  <si>
    <t>Wedding truck</t>
  </si>
  <si>
    <t>PALIER 4 : 35 euros</t>
  </si>
  <si>
    <t>PALIER 2 : 10 euros</t>
  </si>
  <si>
    <t>PALIER 3 : 20 euros</t>
  </si>
  <si>
    <t>Un bracelet</t>
  </si>
  <si>
    <t>Le headband plus sophistiqué</t>
  </si>
  <si>
    <t>contreparties en mai</t>
  </si>
  <si>
    <t>Un voile simple</t>
  </si>
  <si>
    <t>PALIER 8 : 200 euros</t>
  </si>
  <si>
    <t>Un voile plus travaillé</t>
  </si>
  <si>
    <t>Jartelles</t>
  </si>
  <si>
    <t>PALIER 8 : 150 euros</t>
  </si>
  <si>
    <t>Location d'un vêtement pour un évenement</t>
  </si>
  <si>
    <t>PALIER 6 : 65 euros</t>
  </si>
  <si>
    <t>PALIER 7 : 80 euros</t>
  </si>
  <si>
    <t>Chapeau</t>
  </si>
  <si>
    <t>PALIER 8 : 250 euros</t>
  </si>
  <si>
    <t>Une robe enfant mariage</t>
  </si>
  <si>
    <t>PALIER 8 : 2000 euros</t>
  </si>
  <si>
    <t>PALIER 8 : 350 euros</t>
  </si>
  <si>
    <t>Une robe de mariée (en France métropolitaine)</t>
  </si>
  <si>
    <t>Une robe de soirée</t>
  </si>
  <si>
    <t>PALIER 8 : 500 euros</t>
  </si>
  <si>
    <t>Une robe de soirée +headband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</si>
</sst>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963634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5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-0.249977111117893"/>
        <bgColor indexed="64"/>
      </patternFill>
    </fill>
  </fills>
  <borders count="1">
    <border>
      <left/>
      <right/>
      <top/>
      <bottom/>
      <diagonal/>
    </border>
  </borders>
  <cellStyleXfs count="2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Border="1"/>
    <xf numFmtId="0" fontId="0" fillId="2" borderId="0" xfId="0" applyFill="1"/>
    <xf numFmtId="0" fontId="2" fillId="0" borderId="0" xfId="0" applyFont="1"/>
    <xf numFmtId="0" fontId="2" fillId="0" borderId="0" xfId="0" applyFont="1" applyBorder="1"/>
    <xf numFmtId="0" fontId="1" fillId="3" borderId="0" xfId="0" applyFont="1" applyFill="1" applyBorder="1"/>
    <xf numFmtId="0" fontId="3" fillId="3" borderId="0" xfId="0" applyFont="1" applyFill="1"/>
    <xf numFmtId="0" fontId="1" fillId="3" borderId="0" xfId="0" applyFont="1" applyFill="1"/>
    <xf numFmtId="0" fontId="4" fillId="0" borderId="0" xfId="0" applyFont="1"/>
    <xf numFmtId="0" fontId="3" fillId="3" borderId="0" xfId="0" applyFont="1" applyFill="1" applyBorder="1"/>
    <xf numFmtId="0" fontId="1" fillId="4" borderId="0" xfId="0" applyFont="1" applyFill="1" applyBorder="1"/>
    <xf numFmtId="0" fontId="1" fillId="4" borderId="0" xfId="0" applyFont="1" applyFill="1"/>
    <xf numFmtId="0" fontId="7" fillId="0" borderId="0" xfId="0" applyFont="1" applyFill="1"/>
  </cellXfs>
  <cellStyles count="2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1" name="Table1" displayName="Table1" ref="A1:D25" totalsRowShown="0">
  <autoFilter ref="A1:D25"/>
  <tableColumns count="4">
    <tableColumn id="1" name="Dépenses nécessaires minimum"/>
    <tableColumn id="2" name="Coût unitaire"/>
    <tableColumn id="3" name="Nombre"/>
    <tableColumn id="4" name="Coût total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F1:I25" totalsRowShown="0">
  <autoFilter ref="F1:I25"/>
  <tableColumns count="4">
    <tableColumn id="1" name="Dépenses nécessaires idéal"/>
    <tableColumn id="2" name="Coût unitaire"/>
    <tableColumn id="3" name="Nombre"/>
    <tableColumn id="4" name="Coût total"/>
  </tableColumns>
  <tableStyleInfo name="TableStyleLight6" showFirstColumn="0" showLastColumn="0" showRowStripes="1" showColumnStripes="0"/>
</table>
</file>

<file path=xl/tables/table3.xml><?xml version="1.0" encoding="utf-8"?>
<table xmlns="http://schemas.openxmlformats.org/spreadsheetml/2006/main" id="2" name="Table3" displayName="Table3" ref="A1:D72" totalsRowShown="0">
  <autoFilter ref="A1:D72"/>
  <tableColumns count="4">
    <tableColumn id="1" name="Contrepartie"/>
    <tableColumn id="2" name="Coût unitaire"/>
    <tableColumn id="3" name="Nombre"/>
    <tableColumn id="5" name="Coût total"/>
  </tableColumns>
  <tableStyleInfo name="TableStyleLight3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1:F16" totalsRowShown="0">
  <autoFilter ref="A1:F16"/>
  <tableColumns count="6">
    <tableColumn id="1" name="Services"/>
    <tableColumn id="2" name="Coût unitaire"/>
    <tableColumn id="3" name="Nombre"/>
    <tableColumn id="4" name="Coûts HT"/>
    <tableColumn id="5" name="Coût TTC"/>
    <tableColumn id="6" name="État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F29" sqref="F29"/>
    </sheetView>
  </sheetViews>
  <sheetFormatPr baseColWidth="10" defaultRowHeight="15" x14ac:dyDescent="0"/>
  <cols>
    <col min="1" max="1" width="26" customWidth="1"/>
    <col min="2" max="2" width="18" customWidth="1"/>
    <col min="3" max="3" width="17" customWidth="1"/>
    <col min="4" max="4" width="16.6640625" customWidth="1"/>
    <col min="6" max="6" width="33.83203125" customWidth="1"/>
    <col min="7" max="7" width="18.6640625" customWidth="1"/>
    <col min="8" max="8" width="19" customWidth="1"/>
    <col min="9" max="9" width="18.1640625" customWidth="1"/>
  </cols>
  <sheetData>
    <row r="1" spans="1:9">
      <c r="A1" t="s">
        <v>43</v>
      </c>
      <c r="B1" t="s">
        <v>0</v>
      </c>
      <c r="C1" t="s">
        <v>2</v>
      </c>
      <c r="D1" t="s">
        <v>1</v>
      </c>
      <c r="F1" t="s">
        <v>44</v>
      </c>
      <c r="G1" t="s">
        <v>0</v>
      </c>
      <c r="H1" t="s">
        <v>2</v>
      </c>
      <c r="I1" t="s">
        <v>1</v>
      </c>
    </row>
    <row r="2" spans="1:9">
      <c r="A2" s="1" t="s">
        <v>3</v>
      </c>
      <c r="B2">
        <f>Contreparties!D72</f>
        <v>6558</v>
      </c>
      <c r="C2">
        <v>1</v>
      </c>
      <c r="D2">
        <f>Table1[[#This Row],[Coût unitaire]]*Table1[[#This Row],[Nombre]]</f>
        <v>6558</v>
      </c>
      <c r="F2" s="1" t="s">
        <v>3</v>
      </c>
      <c r="G2">
        <f>Table1[[#This Row],[Coût unitaire]]</f>
        <v>6558</v>
      </c>
      <c r="H2">
        <v>1</v>
      </c>
      <c r="I2">
        <f>Table14[[#This Row],[Coût unitaire]]*Table14[[#This Row],[Nombre]]</f>
        <v>6558</v>
      </c>
    </row>
    <row r="3" spans="1:9">
      <c r="A3" t="s">
        <v>4</v>
      </c>
      <c r="B3">
        <f>'Rémunération Solyne'!E16</f>
        <v>624</v>
      </c>
      <c r="C3">
        <v>1</v>
      </c>
      <c r="D3">
        <f>Table1[[#This Row],[Coût unitaire]]*Table1[[#This Row],[Nombre]]</f>
        <v>624</v>
      </c>
      <c r="F3" t="s">
        <v>4</v>
      </c>
      <c r="G3">
        <f>'Rémunération Solyne'!E16</f>
        <v>624</v>
      </c>
      <c r="H3">
        <v>1</v>
      </c>
      <c r="I3">
        <f>Table14[[#This Row],[Coût unitaire]]*Table14[[#This Row],[Nombre]]</f>
        <v>624</v>
      </c>
    </row>
    <row r="4" spans="1:9">
      <c r="A4" t="s">
        <v>19</v>
      </c>
      <c r="B4">
        <v>20000</v>
      </c>
      <c r="C4">
        <v>1</v>
      </c>
      <c r="D4">
        <f>Table1[[#This Row],[Coût unitaire]]*Table1[[#This Row],[Nombre]]</f>
        <v>20000</v>
      </c>
      <c r="F4" t="s">
        <v>19</v>
      </c>
      <c r="G4">
        <v>20000</v>
      </c>
      <c r="H4">
        <v>1</v>
      </c>
      <c r="I4">
        <f>Table14[[#This Row],[Coût unitaire]]*Table14[[#This Row],[Nombre]]</f>
        <v>20000</v>
      </c>
    </row>
    <row r="5" spans="1:9">
      <c r="D5">
        <f>Table1[[#This Row],[Coût unitaire]]*Table1[[#This Row],[Nombre]]</f>
        <v>0</v>
      </c>
      <c r="F5" t="s">
        <v>20</v>
      </c>
      <c r="G5">
        <v>3500</v>
      </c>
      <c r="H5">
        <v>1</v>
      </c>
      <c r="I5">
        <f>Table14[[#This Row],[Coût unitaire]]*Table14[[#This Row],[Nombre]]</f>
        <v>3500</v>
      </c>
    </row>
    <row r="6" spans="1:9">
      <c r="D6">
        <f>Table1[[#This Row],[Coût unitaire]]*Table1[[#This Row],[Nombre]]</f>
        <v>0</v>
      </c>
      <c r="F6" t="s">
        <v>21</v>
      </c>
      <c r="G6">
        <v>5500</v>
      </c>
      <c r="H6">
        <v>1</v>
      </c>
      <c r="I6">
        <f>Table14[[#This Row],[Coût unitaire]]*Table14[[#This Row],[Nombre]]</f>
        <v>5500</v>
      </c>
    </row>
    <row r="7" spans="1:9">
      <c r="D7">
        <f>Table1[[#This Row],[Coût unitaire]]*Table1[[#This Row],[Nombre]]</f>
        <v>0</v>
      </c>
      <c r="F7" t="s">
        <v>22</v>
      </c>
      <c r="G7">
        <v>300</v>
      </c>
      <c r="H7">
        <v>1</v>
      </c>
      <c r="I7">
        <f>Table14[[#This Row],[Coût unitaire]]*Table14[[#This Row],[Nombre]]</f>
        <v>300</v>
      </c>
    </row>
    <row r="8" spans="1:9">
      <c r="D8">
        <f>Table1[[#This Row],[Coût unitaire]]*Table1[[#This Row],[Nombre]]</f>
        <v>0</v>
      </c>
      <c r="F8" t="s">
        <v>23</v>
      </c>
      <c r="G8">
        <v>200</v>
      </c>
      <c r="H8">
        <v>1</v>
      </c>
      <c r="I8">
        <f>Table14[[#This Row],[Coût unitaire]]*Table14[[#This Row],[Nombre]]</f>
        <v>200</v>
      </c>
    </row>
    <row r="9" spans="1:9">
      <c r="D9">
        <f>Table1[[#This Row],[Coût unitaire]]*Table1[[#This Row],[Nombre]]</f>
        <v>0</v>
      </c>
      <c r="F9" t="s">
        <v>24</v>
      </c>
      <c r="G9">
        <v>150</v>
      </c>
      <c r="H9">
        <v>1</v>
      </c>
      <c r="I9">
        <f>Table14[[#This Row],[Coût unitaire]]*Table14[[#This Row],[Nombre]]</f>
        <v>150</v>
      </c>
    </row>
    <row r="10" spans="1:9">
      <c r="D10">
        <f>Table1[[#This Row],[Coût unitaire]]*Table1[[#This Row],[Nombre]]</f>
        <v>0</v>
      </c>
      <c r="F10" t="s">
        <v>25</v>
      </c>
      <c r="G10">
        <v>5000</v>
      </c>
      <c r="H10">
        <v>1</v>
      </c>
      <c r="I10">
        <f>Table14[[#This Row],[Coût unitaire]]*Table14[[#This Row],[Nombre]]</f>
        <v>5000</v>
      </c>
    </row>
    <row r="11" spans="1:9">
      <c r="D11">
        <f>Table1[[#This Row],[Coût unitaire]]*Table1[[#This Row],[Nombre]]</f>
        <v>0</v>
      </c>
      <c r="F11" t="s">
        <v>26</v>
      </c>
      <c r="G11">
        <v>3000</v>
      </c>
      <c r="H11">
        <v>1</v>
      </c>
      <c r="I11">
        <f>Table14[[#This Row],[Coût unitaire]]*Table14[[#This Row],[Nombre]]</f>
        <v>3000</v>
      </c>
    </row>
    <row r="12" spans="1:9">
      <c r="D12">
        <f>Table1[[#This Row],[Coût unitaire]]*Table1[[#This Row],[Nombre]]</f>
        <v>0</v>
      </c>
      <c r="F12" t="s">
        <v>27</v>
      </c>
      <c r="G12">
        <v>1500</v>
      </c>
      <c r="H12">
        <v>1</v>
      </c>
      <c r="I12">
        <f>Table14[[#This Row],[Coût unitaire]]*Table14[[#This Row],[Nombre]]</f>
        <v>1500</v>
      </c>
    </row>
    <row r="13" spans="1:9">
      <c r="D13">
        <f>Table1[[#This Row],[Coût unitaire]]*Table1[[#This Row],[Nombre]]</f>
        <v>0</v>
      </c>
      <c r="F13" t="s">
        <v>28</v>
      </c>
      <c r="G13">
        <v>2500</v>
      </c>
      <c r="H13">
        <v>1</v>
      </c>
      <c r="I13">
        <f>Table14[[#This Row],[Coût unitaire]]*Table14[[#This Row],[Nombre]]</f>
        <v>2500</v>
      </c>
    </row>
    <row r="14" spans="1:9">
      <c r="D14">
        <f>Table1[[#This Row],[Coût unitaire]]*Table1[[#This Row],[Nombre]]</f>
        <v>0</v>
      </c>
      <c r="F14" t="s">
        <v>29</v>
      </c>
      <c r="G14">
        <v>25000</v>
      </c>
      <c r="H14">
        <v>1</v>
      </c>
      <c r="I14">
        <f>Table14[[#This Row],[Coût unitaire]]*Table14[[#This Row],[Nombre]]</f>
        <v>25000</v>
      </c>
    </row>
    <row r="15" spans="1:9">
      <c r="D15">
        <f>Table1[[#This Row],[Coût unitaire]]*Table1[[#This Row],[Nombre]]</f>
        <v>0</v>
      </c>
      <c r="F15" t="s">
        <v>45</v>
      </c>
      <c r="G15">
        <v>15000</v>
      </c>
      <c r="H15">
        <v>1</v>
      </c>
      <c r="I15">
        <f>Table14[[#This Row],[Coût unitaire]]*Table14[[#This Row],[Nombre]]</f>
        <v>15000</v>
      </c>
    </row>
    <row r="16" spans="1:9">
      <c r="D16">
        <f>Table1[[#This Row],[Coût unitaire]]*Table1[[#This Row],[Nombre]]</f>
        <v>0</v>
      </c>
      <c r="I16">
        <f>Table14[[#This Row],[Coût unitaire]]*Table14[[#This Row],[Nombre]]</f>
        <v>0</v>
      </c>
    </row>
    <row r="17" spans="1:9">
      <c r="D17">
        <f>Table1[[#This Row],[Coût unitaire]]*Table1[[#This Row],[Nombre]]</f>
        <v>0</v>
      </c>
      <c r="I17">
        <f>Table14[[#This Row],[Coût unitaire]]*Table14[[#This Row],[Nombre]]</f>
        <v>0</v>
      </c>
    </row>
    <row r="18" spans="1:9">
      <c r="D18">
        <f>Table1[[#This Row],[Coût unitaire]]*Table1[[#This Row],[Nombre]]</f>
        <v>0</v>
      </c>
      <c r="I18">
        <f>Table14[[#This Row],[Coût unitaire]]*Table14[[#This Row],[Nombre]]</f>
        <v>0</v>
      </c>
    </row>
    <row r="19" spans="1:9">
      <c r="D19">
        <f>Table1[[#This Row],[Coût unitaire]]*Table1[[#This Row],[Nombre]]</f>
        <v>0</v>
      </c>
      <c r="I19">
        <f>Table14[[#This Row],[Coût unitaire]]*Table14[[#This Row],[Nombre]]</f>
        <v>0</v>
      </c>
    </row>
    <row r="20" spans="1:9">
      <c r="D20">
        <f>Table1[[#This Row],[Coût unitaire]]*Table1[[#This Row],[Nombre]]</f>
        <v>0</v>
      </c>
      <c r="I20">
        <f>Table14[[#This Row],[Coût unitaire]]*Table14[[#This Row],[Nombre]]</f>
        <v>0</v>
      </c>
    </row>
    <row r="21" spans="1:9">
      <c r="D21">
        <f>Table1[[#This Row],[Coût unitaire]]*Table1[[#This Row],[Nombre]]</f>
        <v>0</v>
      </c>
      <c r="I21">
        <f>Table14[[#This Row],[Coût unitaire]]*Table14[[#This Row],[Nombre]]</f>
        <v>0</v>
      </c>
    </row>
    <row r="22" spans="1:9">
      <c r="A22" s="2"/>
      <c r="B22" s="2"/>
      <c r="C22" s="2"/>
      <c r="D22" s="2"/>
      <c r="F22" s="2"/>
      <c r="G22" s="2"/>
      <c r="H22" s="2"/>
      <c r="I22" s="2"/>
    </row>
    <row r="23" spans="1:9">
      <c r="A23" s="3" t="s">
        <v>5</v>
      </c>
      <c r="D23">
        <f>SUM(D2:D21)</f>
        <v>27182</v>
      </c>
      <c r="F23" s="3" t="s">
        <v>5</v>
      </c>
      <c r="I23">
        <f>SUM(I2:I21)</f>
        <v>88832</v>
      </c>
    </row>
    <row r="24" spans="1:9">
      <c r="A24" t="s">
        <v>6</v>
      </c>
      <c r="D24">
        <f>D23*0.08</f>
        <v>2174.56</v>
      </c>
      <c r="F24" t="s">
        <v>6</v>
      </c>
      <c r="I24">
        <f>I23*0.08</f>
        <v>7106.56</v>
      </c>
    </row>
    <row r="25" spans="1:9">
      <c r="A25" s="4" t="s">
        <v>7</v>
      </c>
      <c r="B25" s="1"/>
      <c r="C25" s="1"/>
      <c r="D25" s="1">
        <f>SUM(D23+D24)</f>
        <v>29356.560000000001</v>
      </c>
      <c r="F25" s="4" t="s">
        <v>7</v>
      </c>
      <c r="G25" s="1"/>
      <c r="H25" s="1"/>
      <c r="I25" s="1">
        <f>SUM(I23+I24)</f>
        <v>95938.559999999998</v>
      </c>
    </row>
    <row r="26" spans="1:9">
      <c r="A26" s="1"/>
    </row>
    <row r="28" spans="1:9">
      <c r="A28" t="s">
        <v>51</v>
      </c>
    </row>
  </sheetData>
  <pageMargins left="0.75" right="0.75" top="1" bottom="1" header="0.5" footer="0.5"/>
  <pageSetup paperSize="9" orientation="portrait" horizontalDpi="4294967292" verticalDpi="4294967292"/>
  <tableParts count="2">
    <tablePart r:id="rId1"/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tabSelected="1" workbookViewId="0">
      <selection activeCell="F61" sqref="F61"/>
    </sheetView>
  </sheetViews>
  <sheetFormatPr baseColWidth="10" defaultRowHeight="15" x14ac:dyDescent="0"/>
  <cols>
    <col min="1" max="1" width="39" customWidth="1"/>
    <col min="2" max="2" width="18.83203125" customWidth="1"/>
    <col min="3" max="3" width="16.1640625" customWidth="1"/>
    <col min="4" max="4" width="20.83203125" customWidth="1"/>
  </cols>
  <sheetData>
    <row r="1" spans="1:4">
      <c r="A1" t="s">
        <v>8</v>
      </c>
      <c r="B1" t="s">
        <v>0</v>
      </c>
      <c r="C1" t="s">
        <v>2</v>
      </c>
      <c r="D1" t="s">
        <v>1</v>
      </c>
    </row>
    <row r="2" spans="1:4">
      <c r="A2" s="5" t="s">
        <v>30</v>
      </c>
      <c r="B2" s="6"/>
      <c r="C2" s="6"/>
      <c r="D2" s="6"/>
    </row>
    <row r="3" spans="1:4">
      <c r="A3" t="s">
        <v>31</v>
      </c>
      <c r="B3">
        <v>0</v>
      </c>
      <c r="C3">
        <v>1</v>
      </c>
      <c r="D3">
        <f>Table3[[#This Row],[Nombre]]*Table3[[#This Row],[Coût unitaire]]</f>
        <v>0</v>
      </c>
    </row>
    <row r="4" spans="1:4">
      <c r="A4" t="s">
        <v>32</v>
      </c>
      <c r="B4">
        <v>0</v>
      </c>
      <c r="C4">
        <v>1</v>
      </c>
      <c r="D4">
        <f>Table3[[#This Row],[Nombre]]*Table3[[#This Row],[Coût unitaire]]</f>
        <v>0</v>
      </c>
    </row>
    <row r="5" spans="1:4">
      <c r="A5" s="3" t="s">
        <v>5</v>
      </c>
      <c r="B5" s="3">
        <f>SUM(B3:B4)</f>
        <v>0</v>
      </c>
      <c r="D5" s="3">
        <f>SUM(D3:D4)</f>
        <v>0</v>
      </c>
    </row>
    <row r="6" spans="1:4">
      <c r="A6" s="5" t="s">
        <v>47</v>
      </c>
      <c r="B6" s="6"/>
      <c r="C6" s="6"/>
      <c r="D6" s="6"/>
    </row>
    <row r="7" spans="1:4">
      <c r="A7" t="s">
        <v>33</v>
      </c>
      <c r="B7">
        <v>0</v>
      </c>
      <c r="C7">
        <v>1</v>
      </c>
      <c r="D7">
        <f>Table3[[#This Row],[Nombre]]*Table3[[#This Row],[Coût unitaire]]</f>
        <v>0</v>
      </c>
    </row>
    <row r="8" spans="1:4">
      <c r="A8" t="s">
        <v>34</v>
      </c>
      <c r="B8">
        <v>23.98</v>
      </c>
      <c r="C8">
        <v>2</v>
      </c>
      <c r="D8">
        <f>Table3[[#This Row],[Nombre]]*Table3[[#This Row],[Coût unitaire]]</f>
        <v>47.96</v>
      </c>
    </row>
    <row r="9" spans="1:4">
      <c r="D9">
        <f>Table3[[#This Row],[Nombre]]*Table3[[#This Row],[Coût unitaire]]</f>
        <v>0</v>
      </c>
    </row>
    <row r="10" spans="1:4">
      <c r="A10" s="3" t="s">
        <v>5</v>
      </c>
      <c r="B10" s="3">
        <f>SUM(B7:B9)</f>
        <v>23.98</v>
      </c>
      <c r="D10" s="3">
        <f>SUM(D7:D9)</f>
        <v>47.96</v>
      </c>
    </row>
    <row r="11" spans="1:4">
      <c r="A11" s="7" t="s">
        <v>48</v>
      </c>
      <c r="B11" s="6"/>
      <c r="C11" s="6"/>
      <c r="D11" s="6"/>
    </row>
    <row r="12" spans="1:4">
      <c r="A12" t="s">
        <v>33</v>
      </c>
      <c r="B12">
        <v>68</v>
      </c>
      <c r="C12">
        <v>1</v>
      </c>
      <c r="D12">
        <f>Table3[[#This Row],[Nombre]]*Table3[[#This Row],[Coût unitaire]]</f>
        <v>68</v>
      </c>
    </row>
    <row r="13" spans="1:4">
      <c r="A13" s="8" t="s">
        <v>35</v>
      </c>
      <c r="B13" s="8">
        <v>8</v>
      </c>
      <c r="C13" s="8">
        <v>50</v>
      </c>
      <c r="D13" s="8">
        <f>Table3[[#This Row],[Nombre]]*Table3[[#This Row],[Coût unitaire]]</f>
        <v>400</v>
      </c>
    </row>
    <row r="14" spans="1:4">
      <c r="A14" t="s">
        <v>49</v>
      </c>
      <c r="B14">
        <v>10</v>
      </c>
      <c r="C14">
        <v>50</v>
      </c>
      <c r="D14">
        <f>Table3[[#This Row],[Nombre]]*Table3[[#This Row],[Coût unitaire]]</f>
        <v>500</v>
      </c>
    </row>
    <row r="15" spans="1:4">
      <c r="A15" s="4" t="s">
        <v>5</v>
      </c>
      <c r="B15" s="4">
        <f>SUM(B12:B14)</f>
        <v>86</v>
      </c>
      <c r="C15" s="1"/>
      <c r="D15" s="4">
        <f>SUM(D12:D14)</f>
        <v>968</v>
      </c>
    </row>
    <row r="16" spans="1:4">
      <c r="A16" s="7" t="s">
        <v>46</v>
      </c>
      <c r="B16" s="6"/>
      <c r="C16" s="6"/>
      <c r="D16" s="6"/>
    </row>
    <row r="17" spans="1:4">
      <c r="A17" t="s">
        <v>33</v>
      </c>
      <c r="B17">
        <v>368</v>
      </c>
      <c r="D17">
        <f>Table3[[#This Row],[Nombre]]*Table3[[#This Row],[Coût unitaire]]</f>
        <v>0</v>
      </c>
    </row>
    <row r="18" spans="1:4">
      <c r="A18" s="8" t="s">
        <v>36</v>
      </c>
      <c r="B18" s="8">
        <v>20</v>
      </c>
      <c r="C18" s="8">
        <v>25</v>
      </c>
      <c r="D18" s="8">
        <f>Table3[[#This Row],[Nombre]]*Table3[[#This Row],[Coût unitaire]]</f>
        <v>500</v>
      </c>
    </row>
    <row r="19" spans="1:4">
      <c r="D19">
        <f>Table3[[#This Row],[Nombre]]*Table3[[#This Row],[Coût unitaire]]</f>
        <v>0</v>
      </c>
    </row>
    <row r="20" spans="1:4">
      <c r="A20" s="3" t="s">
        <v>5</v>
      </c>
      <c r="B20" s="3">
        <f>SUM(B17:B19)</f>
        <v>388</v>
      </c>
      <c r="D20" s="3">
        <f>SUM(D17:D19)+D15</f>
        <v>1468</v>
      </c>
    </row>
    <row r="21" spans="1:4">
      <c r="A21" s="7" t="s">
        <v>37</v>
      </c>
      <c r="B21" s="6"/>
      <c r="C21" s="6"/>
      <c r="D21" s="6"/>
    </row>
    <row r="22" spans="1:4">
      <c r="A22" t="s">
        <v>33</v>
      </c>
      <c r="B22">
        <f>D20</f>
        <v>1468</v>
      </c>
      <c r="C22">
        <v>1</v>
      </c>
      <c r="D22">
        <f>Table3[[#This Row],[Nombre]]*Table3[[#This Row],[Coût unitaire]]</f>
        <v>1468</v>
      </c>
    </row>
    <row r="23" spans="1:4">
      <c r="A23" t="s">
        <v>50</v>
      </c>
      <c r="B23">
        <v>30</v>
      </c>
      <c r="C23">
        <v>15</v>
      </c>
      <c r="D23">
        <f>Table3[[#This Row],[Nombre]]*Table3[[#This Row],[Coût unitaire]]</f>
        <v>450</v>
      </c>
    </row>
    <row r="24" spans="1:4">
      <c r="A24" s="3" t="s">
        <v>5</v>
      </c>
      <c r="B24">
        <f>B22+B23</f>
        <v>1498</v>
      </c>
      <c r="C24">
        <v>15</v>
      </c>
      <c r="D24">
        <f>D22+D23</f>
        <v>1918</v>
      </c>
    </row>
    <row r="25" spans="1:4">
      <c r="A25" s="7" t="s">
        <v>58</v>
      </c>
      <c r="B25" s="6"/>
      <c r="C25" s="6"/>
      <c r="D25" s="6"/>
    </row>
    <row r="26" spans="1:4">
      <c r="A26" t="s">
        <v>33</v>
      </c>
      <c r="B26">
        <f>D24</f>
        <v>1918</v>
      </c>
      <c r="C26">
        <v>1</v>
      </c>
      <c r="D26">
        <f>D24</f>
        <v>1918</v>
      </c>
    </row>
    <row r="27" spans="1:4">
      <c r="A27" t="s">
        <v>55</v>
      </c>
      <c r="B27">
        <v>20</v>
      </c>
      <c r="C27">
        <v>20</v>
      </c>
      <c r="D27">
        <f>Table3[[#This Row],[Nombre]]*Table3[[#This Row],[Coût unitaire]]</f>
        <v>400</v>
      </c>
    </row>
    <row r="28" spans="1:4">
      <c r="D28">
        <f>Table3[[#This Row],[Nombre]]*Table3[[#This Row],[Coût unitaire]]</f>
        <v>0</v>
      </c>
    </row>
    <row r="29" spans="1:4">
      <c r="D29">
        <f>Table3[[#This Row],[Nombre]]*Table3[[#This Row],[Coût unitaire]]</f>
        <v>0</v>
      </c>
    </row>
    <row r="30" spans="1:4">
      <c r="A30" s="3" t="s">
        <v>5</v>
      </c>
      <c r="B30" s="3">
        <f>SUM(B26:B29)</f>
        <v>1938</v>
      </c>
      <c r="D30" s="3">
        <f>SUM(D26:D29)</f>
        <v>2318</v>
      </c>
    </row>
    <row r="31" spans="1:4">
      <c r="A31" s="7" t="s">
        <v>59</v>
      </c>
      <c r="B31" s="6"/>
      <c r="C31" s="6"/>
      <c r="D31" s="6"/>
    </row>
    <row r="32" spans="1:4">
      <c r="A32" s="12" t="s">
        <v>33</v>
      </c>
      <c r="B32" s="12">
        <f>D30</f>
        <v>2318</v>
      </c>
      <c r="C32" s="12">
        <v>1</v>
      </c>
      <c r="D32" s="12">
        <f>Table3[[#This Row],[Coût unitaire]]*Table3[[#This Row],[Nombre]]</f>
        <v>2318</v>
      </c>
    </row>
    <row r="33" spans="1:4">
      <c r="A33" s="12" t="s">
        <v>60</v>
      </c>
      <c r="B33" s="12">
        <v>45</v>
      </c>
      <c r="C33" s="12">
        <v>20</v>
      </c>
      <c r="D33" s="12">
        <f>Table3[[#This Row],[Coût unitaire]]*Table3[[#This Row],[Nombre]]</f>
        <v>900</v>
      </c>
    </row>
    <row r="34" spans="1:4">
      <c r="A34" s="3" t="s">
        <v>5</v>
      </c>
      <c r="B34" s="3">
        <f>SUM(B32:B33)</f>
        <v>2363</v>
      </c>
      <c r="D34" s="3">
        <f>SUM(D32:D33)</f>
        <v>3218</v>
      </c>
    </row>
    <row r="35" spans="1:4">
      <c r="A35" s="7" t="s">
        <v>41</v>
      </c>
      <c r="B35" s="6"/>
      <c r="C35" s="6"/>
      <c r="D35" s="6"/>
    </row>
    <row r="36" spans="1:4">
      <c r="A36" t="s">
        <v>33</v>
      </c>
      <c r="B36">
        <f>D34</f>
        <v>3218</v>
      </c>
      <c r="C36">
        <v>1</v>
      </c>
      <c r="D36">
        <f>D34</f>
        <v>3218</v>
      </c>
    </row>
    <row r="37" spans="1:4">
      <c r="A37" t="s">
        <v>52</v>
      </c>
      <c r="B37">
        <v>80</v>
      </c>
      <c r="C37">
        <v>5</v>
      </c>
      <c r="D37">
        <f>Table3[[#This Row],[Nombre]]*Table3[[#This Row],[Coût unitaire]]</f>
        <v>400</v>
      </c>
    </row>
    <row r="38" spans="1:4">
      <c r="D38">
        <f>Table3[[#This Row],[Nombre]]*Table3[[#This Row],[Coût unitaire]]</f>
        <v>0</v>
      </c>
    </row>
    <row r="39" spans="1:4">
      <c r="D39">
        <f>Table3[[#This Row],[Nombre]]*Table3[[#This Row],[Coût unitaire]]</f>
        <v>0</v>
      </c>
    </row>
    <row r="40" spans="1:4">
      <c r="A40" s="3" t="s">
        <v>5</v>
      </c>
      <c r="B40" s="3">
        <f>SUM(B36:B39)</f>
        <v>3298</v>
      </c>
      <c r="D40" s="3">
        <f>SUM(D36:D39)</f>
        <v>3618</v>
      </c>
    </row>
    <row r="41" spans="1:4">
      <c r="A41" s="7" t="s">
        <v>56</v>
      </c>
      <c r="B41" s="6"/>
      <c r="C41" s="6"/>
      <c r="D41" s="6"/>
    </row>
    <row r="42" spans="1:4">
      <c r="A42" t="s">
        <v>33</v>
      </c>
      <c r="B42">
        <f>D39</f>
        <v>0</v>
      </c>
      <c r="C42">
        <v>1</v>
      </c>
      <c r="D42">
        <f>D39</f>
        <v>0</v>
      </c>
    </row>
    <row r="43" spans="1:4">
      <c r="A43" t="s">
        <v>57</v>
      </c>
      <c r="B43">
        <v>0</v>
      </c>
      <c r="C43">
        <v>1</v>
      </c>
      <c r="D43">
        <f>Table3[[#This Row],[Nombre]]*Table3[[#This Row],[Coût unitaire]]</f>
        <v>0</v>
      </c>
    </row>
    <row r="44" spans="1:4">
      <c r="D44">
        <f>Table3[[#This Row],[Nombre]]*Table3[[#This Row],[Coût unitaire]]</f>
        <v>0</v>
      </c>
    </row>
    <row r="45" spans="1:4">
      <c r="A45" s="3" t="s">
        <v>5</v>
      </c>
      <c r="B45" s="3">
        <f>SUM(B42:B44)</f>
        <v>0</v>
      </c>
      <c r="D45" s="3">
        <f>SUM(D42:D44)+D40</f>
        <v>3618</v>
      </c>
    </row>
    <row r="46" spans="1:4">
      <c r="A46" s="7" t="s">
        <v>53</v>
      </c>
      <c r="B46" s="6"/>
      <c r="C46" s="6"/>
      <c r="D46" s="6"/>
    </row>
    <row r="47" spans="1:4">
      <c r="A47" t="s">
        <v>33</v>
      </c>
      <c r="B47">
        <f>D45</f>
        <v>3618</v>
      </c>
      <c r="C47">
        <v>1</v>
      </c>
      <c r="D47">
        <f>Table3[[#This Row],[Coût unitaire]]*Table3[[#This Row],[Nombre]]</f>
        <v>3618</v>
      </c>
    </row>
    <row r="48" spans="1:4">
      <c r="A48" t="s">
        <v>54</v>
      </c>
      <c r="B48">
        <v>140</v>
      </c>
      <c r="C48">
        <v>2</v>
      </c>
      <c r="D48">
        <f>Table3[[#This Row],[Nombre]]*Table3[[#This Row],[Coût unitaire]]</f>
        <v>280</v>
      </c>
    </row>
    <row r="49" spans="1:4">
      <c r="D49">
        <f>Table3[[#This Row],[Nombre]]*Table3[[#This Row],[Coût unitaire]]</f>
        <v>0</v>
      </c>
    </row>
    <row r="50" spans="1:4">
      <c r="A50" s="3" t="s">
        <v>5</v>
      </c>
      <c r="B50" s="3">
        <f>SUM(B47:B49)</f>
        <v>3758</v>
      </c>
      <c r="D50" s="3">
        <f>SUM(D47:D49)</f>
        <v>3898</v>
      </c>
    </row>
    <row r="51" spans="1:4">
      <c r="A51" s="7" t="s">
        <v>61</v>
      </c>
      <c r="B51" s="6"/>
      <c r="C51" s="6"/>
      <c r="D51" s="6"/>
    </row>
    <row r="52" spans="1:4">
      <c r="A52" t="s">
        <v>33</v>
      </c>
      <c r="B52">
        <f>D50</f>
        <v>3898</v>
      </c>
      <c r="C52">
        <v>1</v>
      </c>
      <c r="D52">
        <f>Table3[[#This Row],[Coût unitaire]]*Table3[[#This Row],[Nombre]]</f>
        <v>3898</v>
      </c>
    </row>
    <row r="53" spans="1:4">
      <c r="A53" t="s">
        <v>62</v>
      </c>
      <c r="B53">
        <v>130</v>
      </c>
      <c r="C53">
        <v>2</v>
      </c>
      <c r="D53">
        <f>Table3[[#This Row],[Nombre]]*Table3[[#This Row],[Coût unitaire]]</f>
        <v>260</v>
      </c>
    </row>
    <row r="54" spans="1:4">
      <c r="D54">
        <f>Table3[[#This Row],[Nombre]]*Table3[[#This Row],[Coût unitaire]]</f>
        <v>0</v>
      </c>
    </row>
    <row r="55" spans="1:4">
      <c r="A55" s="3" t="s">
        <v>5</v>
      </c>
      <c r="B55" s="3">
        <f>SUM(B52:B54)</f>
        <v>4028</v>
      </c>
      <c r="D55" s="3">
        <f>SUM(D52:D54)</f>
        <v>4158</v>
      </c>
    </row>
    <row r="56" spans="1:4">
      <c r="A56" s="7" t="s">
        <v>64</v>
      </c>
      <c r="B56" s="6"/>
      <c r="C56" s="6"/>
      <c r="D56" s="6"/>
    </row>
    <row r="57" spans="1:4">
      <c r="A57" t="s">
        <v>33</v>
      </c>
      <c r="B57">
        <f>D55</f>
        <v>4158</v>
      </c>
      <c r="C57">
        <v>1</v>
      </c>
      <c r="D57">
        <f>Table3[[#This Row],[Coût unitaire]]*Table3[[#This Row],[Nombre]]</f>
        <v>4158</v>
      </c>
    </row>
    <row r="58" spans="1:4">
      <c r="A58" t="s">
        <v>66</v>
      </c>
      <c r="B58">
        <v>200</v>
      </c>
      <c r="C58">
        <v>3</v>
      </c>
      <c r="D58">
        <f>Table3[[#This Row],[Nombre]]*Table3[[#This Row],[Coût unitaire]]</f>
        <v>600</v>
      </c>
    </row>
    <row r="59" spans="1:4">
      <c r="D59">
        <f>Table3[[#This Row],[Nombre]]*Table3[[#This Row],[Coût unitaire]]</f>
        <v>0</v>
      </c>
    </row>
    <row r="60" spans="1:4">
      <c r="A60" s="3" t="s">
        <v>5</v>
      </c>
      <c r="B60" s="3">
        <f>SUM(B57:B59)</f>
        <v>4358</v>
      </c>
      <c r="D60" s="3">
        <f>SUM(D57:D59)</f>
        <v>4758</v>
      </c>
    </row>
    <row r="61" spans="1:4">
      <c r="A61" s="7" t="s">
        <v>67</v>
      </c>
      <c r="B61" s="6"/>
      <c r="C61" s="6"/>
      <c r="D61" s="6"/>
    </row>
    <row r="62" spans="1:4">
      <c r="A62" t="s">
        <v>33</v>
      </c>
      <c r="B62">
        <f>D60</f>
        <v>4758</v>
      </c>
      <c r="C62">
        <v>1</v>
      </c>
      <c r="D62">
        <f>Table3[[#This Row],[Coût unitaire]]*Table3[[#This Row],[Nombre]]</f>
        <v>4758</v>
      </c>
    </row>
    <row r="63" spans="1:4">
      <c r="A63" t="s">
        <v>68</v>
      </c>
      <c r="B63">
        <v>250</v>
      </c>
      <c r="C63">
        <v>2</v>
      </c>
      <c r="D63">
        <f>Table3[[#This Row],[Nombre]]*Table3[[#This Row],[Coût unitaire]]</f>
        <v>500</v>
      </c>
    </row>
    <row r="64" spans="1:4">
      <c r="D64">
        <f>Table3[[#This Row],[Nombre]]*Table3[[#This Row],[Coût unitaire]]</f>
        <v>0</v>
      </c>
    </row>
    <row r="65" spans="1:4">
      <c r="A65" s="3" t="s">
        <v>5</v>
      </c>
      <c r="B65" s="3">
        <f>SUM(B62:B64)</f>
        <v>5008</v>
      </c>
      <c r="D65" s="3">
        <f>SUM(D62:D64)</f>
        <v>5258</v>
      </c>
    </row>
    <row r="66" spans="1:4">
      <c r="A66" s="7" t="s">
        <v>63</v>
      </c>
      <c r="B66" s="6"/>
      <c r="C66" s="6"/>
      <c r="D66" s="6"/>
    </row>
    <row r="67" spans="1:4">
      <c r="A67" t="s">
        <v>33</v>
      </c>
      <c r="B67">
        <f>D65</f>
        <v>5258</v>
      </c>
      <c r="C67">
        <v>1</v>
      </c>
      <c r="D67">
        <f>Table3[[#This Row],[Coût unitaire]]*Table3[[#This Row],[Nombre]]</f>
        <v>5258</v>
      </c>
    </row>
    <row r="68" spans="1:4">
      <c r="A68" t="s">
        <v>65</v>
      </c>
      <c r="B68">
        <v>1300</v>
      </c>
      <c r="C68">
        <v>1</v>
      </c>
      <c r="D68">
        <f>Table3[[#This Row],[Nombre]]*Table3[[#This Row],[Coût unitaire]]</f>
        <v>1300</v>
      </c>
    </row>
    <row r="69" spans="1:4">
      <c r="D69">
        <f>Table3[[#This Row],[Nombre]]*Table3[[#This Row],[Coût unitaire]]</f>
        <v>0</v>
      </c>
    </row>
    <row r="70" spans="1:4">
      <c r="A70" s="3" t="s">
        <v>5</v>
      </c>
      <c r="B70" s="3">
        <f>SUM(B67:B69)</f>
        <v>6558</v>
      </c>
      <c r="D70" s="3">
        <f>SUM(D67:D69)</f>
        <v>6558</v>
      </c>
    </row>
    <row r="72" spans="1:4">
      <c r="A72" s="5" t="s">
        <v>9</v>
      </c>
      <c r="B72" s="9"/>
      <c r="C72" s="9"/>
      <c r="D72" s="5">
        <f>D70</f>
        <v>6558</v>
      </c>
    </row>
  </sheetData>
  <pageMargins left="0.75" right="0.75" top="1" bottom="1" header="0.5" footer="0.5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H13" sqref="H13"/>
    </sheetView>
  </sheetViews>
  <sheetFormatPr baseColWidth="10" defaultRowHeight="15" x14ac:dyDescent="0"/>
  <cols>
    <col min="1" max="1" width="32.1640625" customWidth="1"/>
    <col min="2" max="2" width="14.6640625" customWidth="1"/>
    <col min="3" max="3" width="16" customWidth="1"/>
  </cols>
  <sheetData>
    <row r="1" spans="1:6">
      <c r="A1" t="s">
        <v>10</v>
      </c>
      <c r="B1" t="s">
        <v>0</v>
      </c>
      <c r="C1" t="s">
        <v>2</v>
      </c>
      <c r="D1" t="s">
        <v>12</v>
      </c>
      <c r="E1" t="s">
        <v>13</v>
      </c>
      <c r="F1" t="s">
        <v>38</v>
      </c>
    </row>
    <row r="2" spans="1:6">
      <c r="A2" s="1" t="s">
        <v>11</v>
      </c>
      <c r="B2">
        <v>30</v>
      </c>
      <c r="C2">
        <v>1</v>
      </c>
      <c r="D2">
        <f>Table4[[#This Row],[Coût unitaire]]*Table4[[#This Row],[Nombre]]</f>
        <v>30</v>
      </c>
      <c r="E2">
        <f>Table4[[#This Row],[Coûts HT]]+(Table4[[#This Row],[Coûts HT]]*0.2)</f>
        <v>36</v>
      </c>
      <c r="F2" t="s">
        <v>39</v>
      </c>
    </row>
    <row r="3" spans="1:6">
      <c r="A3" t="s">
        <v>14</v>
      </c>
      <c r="B3">
        <v>50</v>
      </c>
      <c r="C3">
        <v>1</v>
      </c>
      <c r="D3">
        <f>Table4[[#This Row],[Coût unitaire]]*Table4[[#This Row],[Nombre]]</f>
        <v>50</v>
      </c>
      <c r="E3">
        <f>Table4[[#This Row],[Coûts HT]]+(Table4[[#This Row],[Coûts HT]]*0.2)</f>
        <v>60</v>
      </c>
    </row>
    <row r="4" spans="1:6">
      <c r="A4" t="s">
        <v>15</v>
      </c>
      <c r="B4">
        <v>100</v>
      </c>
      <c r="C4">
        <v>1</v>
      </c>
      <c r="D4">
        <f>Table4[[#This Row],[Coût unitaire]]*Table4[[#This Row],[Nombre]]</f>
        <v>100</v>
      </c>
      <c r="E4">
        <f>Table4[[#This Row],[Coûts HT]]+(Table4[[#This Row],[Coûts HT]]*0.2)</f>
        <v>120</v>
      </c>
      <c r="F4" t="s">
        <v>40</v>
      </c>
    </row>
    <row r="5" spans="1:6">
      <c r="A5" t="s">
        <v>16</v>
      </c>
      <c r="B5">
        <v>50</v>
      </c>
      <c r="C5">
        <v>1</v>
      </c>
      <c r="D5">
        <f>Table4[[#This Row],[Coût unitaire]]*Table4[[#This Row],[Nombre]]</f>
        <v>50</v>
      </c>
      <c r="E5">
        <f>Table4[[#This Row],[Coûts HT]]+(Table4[[#This Row],[Coûts HT]]*0.2)</f>
        <v>60</v>
      </c>
      <c r="F5" t="s">
        <v>40</v>
      </c>
    </row>
    <row r="6" spans="1:6">
      <c r="A6" t="s">
        <v>17</v>
      </c>
      <c r="B6">
        <v>60</v>
      </c>
      <c r="C6">
        <v>1</v>
      </c>
      <c r="D6">
        <f>Table4[[#This Row],[Coût unitaire]]*Table4[[#This Row],[Nombre]]</f>
        <v>60</v>
      </c>
      <c r="E6">
        <f>Table4[[#This Row],[Coûts HT]]+(Table4[[#This Row],[Coûts HT]]*0.2)</f>
        <v>72</v>
      </c>
    </row>
    <row r="7" spans="1:6">
      <c r="A7" t="s">
        <v>18</v>
      </c>
      <c r="B7">
        <v>80</v>
      </c>
      <c r="C7">
        <v>1</v>
      </c>
      <c r="D7">
        <f>Table4[[#This Row],[Coût unitaire]]*Table4[[#This Row],[Nombre]]</f>
        <v>80</v>
      </c>
      <c r="E7">
        <f>Table4[[#This Row],[Coûts HT]]+(Table4[[#This Row],[Coûts HT]]*0.2)</f>
        <v>96</v>
      </c>
      <c r="F7" t="s">
        <v>40</v>
      </c>
    </row>
    <row r="8" spans="1:6">
      <c r="A8" t="s">
        <v>42</v>
      </c>
      <c r="B8">
        <v>150</v>
      </c>
      <c r="C8">
        <v>1</v>
      </c>
      <c r="D8">
        <f>Table4[[#This Row],[Coût unitaire]]*Table4[[#This Row],[Nombre]]</f>
        <v>150</v>
      </c>
      <c r="E8">
        <f>Table4[[#This Row],[Coûts HT]]+(Table4[[#This Row],[Coûts HT]]*0.2)</f>
        <v>180</v>
      </c>
      <c r="F8" t="s">
        <v>40</v>
      </c>
    </row>
    <row r="9" spans="1:6">
      <c r="D9">
        <f>Table4[[#This Row],[Coût unitaire]]*Table4[[#This Row],[Nombre]]</f>
        <v>0</v>
      </c>
      <c r="E9">
        <f>Table4[[#This Row],[Coûts HT]]+(Table4[[#This Row],[Coûts HT]]*0.2)</f>
        <v>0</v>
      </c>
    </row>
    <row r="10" spans="1:6">
      <c r="D10">
        <f>Table4[[#This Row],[Coût unitaire]]*Table4[[#This Row],[Nombre]]</f>
        <v>0</v>
      </c>
      <c r="E10">
        <f>Table4[[#This Row],[Coûts HT]]+(Table4[[#This Row],[Coûts HT]]*0.2)</f>
        <v>0</v>
      </c>
    </row>
    <row r="11" spans="1:6">
      <c r="D11">
        <f>Table4[[#This Row],[Coût unitaire]]*Table4[[#This Row],[Nombre]]</f>
        <v>0</v>
      </c>
      <c r="E11">
        <f>Table4[[#This Row],[Coûts HT]]+(Table4[[#This Row],[Coûts HT]]*0.2)</f>
        <v>0</v>
      </c>
    </row>
    <row r="12" spans="1:6">
      <c r="D12">
        <f>Table4[[#This Row],[Coût unitaire]]*Table4[[#This Row],[Nombre]]</f>
        <v>0</v>
      </c>
      <c r="E12">
        <f>Table4[[#This Row],[Coûts HT]]+(Table4[[#This Row],[Coûts HT]]*0.2)</f>
        <v>0</v>
      </c>
    </row>
    <row r="13" spans="1:6">
      <c r="A13" s="1"/>
      <c r="D13">
        <f>Table4[[#This Row],[Coût unitaire]]*Table4[[#This Row],[Nombre]]</f>
        <v>0</v>
      </c>
      <c r="E13">
        <f>Table4[[#This Row],[Coûts HT]]+(Table4[[#This Row],[Coûts HT]]*0.2)</f>
        <v>0</v>
      </c>
    </row>
    <row r="14" spans="1:6">
      <c r="D14">
        <f>Table4[[#This Row],[Coût unitaire]]*Table4[[#This Row],[Nombre]]</f>
        <v>0</v>
      </c>
      <c r="E14">
        <f>Table4[[#This Row],[Coûts HT]]+(Table4[[#This Row],[Coûts HT]]*0.2)</f>
        <v>0</v>
      </c>
    </row>
    <row r="15" spans="1:6">
      <c r="D15">
        <f>Table4[[#This Row],[Coût unitaire]]*Table4[[#This Row],[Nombre]]</f>
        <v>0</v>
      </c>
      <c r="E15">
        <f>Table4[[#This Row],[Coûts HT]]+(Table4[[#This Row],[Coûts HT]]*0.2)</f>
        <v>0</v>
      </c>
    </row>
    <row r="16" spans="1:6">
      <c r="A16" s="10" t="s">
        <v>5</v>
      </c>
      <c r="B16" s="11"/>
      <c r="C16" s="11"/>
      <c r="D16" s="11">
        <f>SUM(D2:D15)</f>
        <v>520</v>
      </c>
      <c r="E16" s="11">
        <f>SUM(E2:E15)</f>
        <v>624</v>
      </c>
    </row>
  </sheetData>
  <pageMargins left="0.75" right="0.75" top="1" bottom="1" header="0.5" footer="0.5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Calcul des coûts</vt:lpstr>
      <vt:lpstr>Contreparties</vt:lpstr>
      <vt:lpstr>Rémunération Solyne</vt:lpstr>
    </vt:vector>
  </TitlesOfParts>
  <Company>Apple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Pro Unibody</dc:creator>
  <cp:lastModifiedBy>MacBook Pro Unibody</cp:lastModifiedBy>
  <dcterms:created xsi:type="dcterms:W3CDTF">2017-08-26T07:36:31Z</dcterms:created>
  <dcterms:modified xsi:type="dcterms:W3CDTF">2017-09-06T18:16:27Z</dcterms:modified>
</cp:coreProperties>
</file>