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https://d.docs.live.net/26974507a5e6fefc/Documents/Documents Professionnels/Commerce/Pay Plan/"/>
    </mc:Choice>
  </mc:AlternateContent>
  <bookViews>
    <workbookView xWindow="240" yWindow="75" windowWidth="11280" windowHeight="7740"/>
  </bookViews>
  <sheets>
    <sheet name="Pay Plan 2016" sheetId="1" r:id="rId1"/>
    <sheet name="Qualitatif" sheetId="2" r:id="rId2"/>
  </sheets>
  <definedNames>
    <definedName name="CodeEval">Qualitatif!$K$3:$K$9</definedName>
    <definedName name="ListeAG">Qualitatif!$E$3:$E$17</definedName>
    <definedName name="ListeBU">Qualitatif!$I$3:$I$9</definedName>
    <definedName name="ListeDA">Qualitatif!$G$3:$G$17</definedName>
    <definedName name="_xlnm.Print_Area" localSheetId="0">'Pay Plan 2016'!$B$2:$L$55</definedName>
  </definedNames>
  <calcPr calcId="162913"/>
</workbook>
</file>

<file path=xl/calcChain.xml><?xml version="1.0" encoding="utf-8"?>
<calcChain xmlns="http://schemas.openxmlformats.org/spreadsheetml/2006/main">
  <c r="J47" i="1" l="1"/>
  <c r="K40" i="1"/>
  <c r="J40" i="1"/>
  <c r="K33" i="1"/>
  <c r="J33" i="1"/>
  <c r="B7" i="2"/>
  <c r="B3" i="2"/>
  <c r="K30" i="1"/>
  <c r="K29" i="1"/>
  <c r="K23" i="1"/>
  <c r="K22" i="1"/>
  <c r="K21" i="1"/>
  <c r="K18" i="1"/>
  <c r="K15" i="1"/>
  <c r="K14" i="1"/>
  <c r="J27" i="1"/>
  <c r="J19" i="1"/>
  <c r="E27" i="1"/>
  <c r="E19" i="1"/>
  <c r="E12" i="1"/>
  <c r="J11" i="1" s="1"/>
  <c r="J18" i="1"/>
  <c r="K12" i="1"/>
  <c r="J12" i="1" s="1"/>
  <c r="K11" i="1"/>
  <c r="K26" i="1" l="1"/>
  <c r="J26" i="1" s="1"/>
  <c r="J43" i="1" s="1"/>
  <c r="J45" i="1" l="1"/>
  <c r="K34" i="1" s="1"/>
</calcChain>
</file>

<file path=xl/sharedStrings.xml><?xml version="1.0" encoding="utf-8"?>
<sst xmlns="http://schemas.openxmlformats.org/spreadsheetml/2006/main" count="113" uniqueCount="68">
  <si>
    <t>PAY PLAN 2016</t>
  </si>
  <si>
    <t>RESPONSABLE D'AGENCE</t>
  </si>
  <si>
    <r>
      <t xml:space="preserve">Les principaux objectifs du </t>
    </r>
    <r>
      <rPr>
        <b/>
        <sz val="10"/>
        <color theme="1"/>
        <rFont val="Calibri"/>
        <family val="2"/>
        <scheme val="minor"/>
      </rPr>
      <t>Responsable d'Agence</t>
    </r>
    <r>
      <rPr>
        <sz val="10"/>
        <color theme="1"/>
        <rFont val="Calibri"/>
        <family val="2"/>
        <scheme val="minor"/>
      </rPr>
      <t xml:space="preserve"> sont :
- Piloter la performance commerciale et financière de son périmètre d'action ;
- Encadrer, coordonner, animer son équipe de collaborateurs, les accompagner dans le changement et négocier des situations complexes ;
- Assurer l’interface avec les autres entités d'Econocom</t>
    </r>
  </si>
  <si>
    <t>BU</t>
  </si>
  <si>
    <t>IPS</t>
  </si>
  <si>
    <t>Agence</t>
  </si>
  <si>
    <t>Salarié</t>
  </si>
  <si>
    <t>Stéphane VETTER</t>
  </si>
  <si>
    <t>Matricule</t>
  </si>
  <si>
    <t>Variable Nominal</t>
  </si>
  <si>
    <t>Date</t>
  </si>
  <si>
    <t>Qualitatif</t>
  </si>
  <si>
    <t>Bases de calcul</t>
  </si>
  <si>
    <t>Seuil</t>
  </si>
  <si>
    <t>Medium</t>
  </si>
  <si>
    <t>Nominal</t>
  </si>
  <si>
    <t>Maximum</t>
  </si>
  <si>
    <t>Prime</t>
  </si>
  <si>
    <t>Réalisé</t>
  </si>
  <si>
    <t>Poids</t>
  </si>
  <si>
    <t>Cible</t>
  </si>
  <si>
    <t>Objectifs</t>
  </si>
  <si>
    <t>Pondération</t>
  </si>
  <si>
    <t>Performance</t>
  </si>
  <si>
    <t>Piloter et contrôler la performance de son périmètre</t>
  </si>
  <si>
    <t>Manager son équipe en conduisant le changement, en l'organisant et l'animant</t>
  </si>
  <si>
    <t>Chiffre d'Affaires</t>
  </si>
  <si>
    <t>Chiffre d'Affaires de son périmètre d'action :</t>
  </si>
  <si>
    <t>Réalisé :</t>
  </si>
  <si>
    <t>Prise de Commande NB de son périmètre d'action :</t>
  </si>
  <si>
    <t>Prise de Commande CDS ou équivalent :</t>
  </si>
  <si>
    <t>Rentabilité</t>
  </si>
  <si>
    <t>Marge sur Coût Direct de son périmètre d'action :</t>
  </si>
  <si>
    <t>Marge de Production de son Agence de rattachement :</t>
  </si>
  <si>
    <t>Forecast Reporting</t>
  </si>
  <si>
    <t>Minoration</t>
  </si>
  <si>
    <t>Réalisation</t>
  </si>
  <si>
    <t>Justesse du forecast mensuel</t>
  </si>
  <si>
    <t>Qualité et ponctualité des reportings de direction</t>
  </si>
  <si>
    <t>TACE</t>
  </si>
  <si>
    <t>Coefficient</t>
  </si>
  <si>
    <t>TACE  de son Agence de rattachement :</t>
  </si>
  <si>
    <t>Commentaires</t>
  </si>
  <si>
    <t>Total prime calculée</t>
  </si>
  <si>
    <t>Total avances versées</t>
  </si>
  <si>
    <t>Total prime à verser</t>
  </si>
  <si>
    <t>Approuvé par</t>
  </si>
  <si>
    <t>Reçu par</t>
  </si>
  <si>
    <t>Date et visa</t>
  </si>
  <si>
    <t>Actions Qualitatives - Responsable d'Agence</t>
  </si>
  <si>
    <t>Evaluation</t>
  </si>
  <si>
    <t>Directeur Agence</t>
  </si>
  <si>
    <t>Anne VANSTEELANDT</t>
  </si>
  <si>
    <t>ART</t>
  </si>
  <si>
    <t>Contribuer mensuellement à la production d'un forecast juste pour son périmètre</t>
  </si>
  <si>
    <t>Françoise ISSANCHOU</t>
  </si>
  <si>
    <t>DAS IDF</t>
  </si>
  <si>
    <t>Analyser mensuellement les résultats et proposer des actions d'amélioration</t>
  </si>
  <si>
    <t>Laurence ROINET</t>
  </si>
  <si>
    <t>DAS REGIONS</t>
  </si>
  <si>
    <t>Respecter les processus de l'entreprise et produire les reportings demandés</t>
  </si>
  <si>
    <t>Michel RIFFARD</t>
  </si>
  <si>
    <t>Romain CHERVET</t>
  </si>
  <si>
    <t>Accompagner ses collaborateurs dans la mise en œuvre du changement</t>
  </si>
  <si>
    <t>Communiquer avec son équipe et être l’interface avec son Directeur d'Agence</t>
  </si>
  <si>
    <t>Thierry LASKRI</t>
  </si>
  <si>
    <t>Définir les objectifs annuels de ses collaborateurs  et évaluer ces derniers (EAE)</t>
  </si>
  <si>
    <t>Encadrer, motiver, stimuler, évaluer les membres de son équipe 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</si>
</sst>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5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1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5" applyFont="1" applyAlignment="1">
      <alignment vertical="center" wrapText="1"/>
    </xf>
    <xf numFmtId="0" fontId="3" fillId="6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9" fontId="3" fillId="4" borderId="1" xfId="3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9" fontId="3" fillId="8" borderId="1" xfId="0" applyNumberFormat="1" applyFont="1" applyFill="1" applyBorder="1" applyAlignment="1" applyProtection="1">
      <alignment horizontal="center" vertical="center"/>
      <protection locked="0"/>
    </xf>
    <xf numFmtId="9" fontId="3" fillId="8" borderId="29" xfId="0" applyNumberFormat="1" applyFont="1" applyFill="1" applyBorder="1" applyAlignment="1" applyProtection="1">
      <alignment horizontal="center" vertical="center"/>
      <protection locked="0"/>
    </xf>
    <xf numFmtId="9" fontId="3" fillId="8" borderId="11" xfId="0" applyNumberFormat="1" applyFont="1" applyFill="1" applyBorder="1" applyAlignment="1" applyProtection="1">
      <alignment horizontal="center" vertical="center"/>
      <protection locked="0"/>
    </xf>
    <xf numFmtId="9" fontId="3" fillId="3" borderId="27" xfId="3" applyFont="1" applyFill="1" applyBorder="1" applyAlignment="1" applyProtection="1">
      <alignment horizontal="center" vertical="center"/>
      <protection locked="0"/>
    </xf>
    <xf numFmtId="9" fontId="3" fillId="3" borderId="30" xfId="3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3" fillId="4" borderId="21" xfId="0" applyFont="1" applyFill="1" applyBorder="1" applyAlignment="1">
      <alignment horizontal="right" vertical="center"/>
    </xf>
    <xf numFmtId="165" fontId="3" fillId="3" borderId="27" xfId="3" applyNumberFormat="1" applyFont="1" applyFill="1" applyBorder="1" applyAlignment="1">
      <alignment horizontal="center" vertical="center"/>
    </xf>
    <xf numFmtId="165" fontId="3" fillId="3" borderId="39" xfId="3" applyNumberFormat="1" applyFont="1" applyFill="1" applyBorder="1" applyAlignment="1">
      <alignment horizontal="center" vertical="center"/>
    </xf>
    <xf numFmtId="165" fontId="3" fillId="3" borderId="30" xfId="3" applyNumberFormat="1" applyFont="1" applyFill="1" applyBorder="1" applyAlignment="1">
      <alignment horizontal="center" vertical="center"/>
    </xf>
    <xf numFmtId="3" fontId="3" fillId="3" borderId="3" xfId="1" applyNumberFormat="1" applyFont="1" applyFill="1" applyBorder="1" applyAlignment="1" applyProtection="1">
      <alignment vertical="center"/>
      <protection locked="0"/>
    </xf>
    <xf numFmtId="3" fontId="3" fillId="3" borderId="6" xfId="1" applyNumberFormat="1" applyFont="1" applyFill="1" applyBorder="1" applyAlignment="1" applyProtection="1">
      <alignment vertical="center"/>
      <protection locked="0"/>
    </xf>
    <xf numFmtId="3" fontId="3" fillId="3" borderId="31" xfId="1" applyNumberFormat="1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3" fontId="3" fillId="3" borderId="1" xfId="1" applyNumberFormat="1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3" fontId="3" fillId="3" borderId="29" xfId="1" applyNumberFormat="1" applyFont="1" applyFill="1" applyBorder="1" applyAlignment="1" applyProtection="1">
      <alignment vertical="center"/>
      <protection locked="0"/>
    </xf>
    <xf numFmtId="0" fontId="3" fillId="4" borderId="29" xfId="0" applyFont="1" applyFill="1" applyBorder="1" applyAlignment="1">
      <alignment horizontal="right" vertical="center"/>
    </xf>
    <xf numFmtId="0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9" fillId="2" borderId="24" xfId="0" applyFont="1" applyFill="1" applyBorder="1" applyAlignment="1">
      <alignment horizontal="center" vertical="center"/>
    </xf>
    <xf numFmtId="164" fontId="3" fillId="9" borderId="1" xfId="2" applyNumberFormat="1" applyFont="1" applyFill="1" applyBorder="1" applyAlignment="1">
      <alignment horizontal="center" vertical="center"/>
    </xf>
    <xf numFmtId="165" fontId="3" fillId="4" borderId="27" xfId="3" applyNumberFormat="1" applyFont="1" applyFill="1" applyBorder="1" applyAlignment="1">
      <alignment horizontal="center" vertical="center"/>
    </xf>
    <xf numFmtId="165" fontId="3" fillId="4" borderId="30" xfId="3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14" fontId="3" fillId="3" borderId="31" xfId="0" applyNumberFormat="1" applyFont="1" applyFill="1" applyBorder="1" applyAlignment="1" applyProtection="1">
      <alignment horizontal="center" vertical="center"/>
      <protection locked="0"/>
    </xf>
    <xf numFmtId="14" fontId="3" fillId="3" borderId="22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164" fontId="3" fillId="3" borderId="29" xfId="2" applyNumberFormat="1" applyFont="1" applyFill="1" applyBorder="1" applyAlignment="1" applyProtection="1">
      <alignment horizontal="center" vertical="center"/>
      <protection locked="0"/>
    </xf>
    <xf numFmtId="164" fontId="3" fillId="3" borderId="30" xfId="2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164" fontId="3" fillId="9" borderId="1" xfId="2" applyNumberFormat="1" applyFont="1" applyFill="1" applyBorder="1" applyAlignment="1">
      <alignment horizontal="center" vertical="center"/>
    </xf>
    <xf numFmtId="165" fontId="3" fillId="4" borderId="27" xfId="3" applyNumberFormat="1" applyFont="1" applyFill="1" applyBorder="1" applyAlignment="1">
      <alignment horizontal="center" vertical="center"/>
    </xf>
    <xf numFmtId="0" fontId="6" fillId="4" borderId="26" xfId="5" applyFont="1" applyFill="1" applyBorder="1" applyAlignment="1">
      <alignment horizontal="left" vertical="center" wrapText="1"/>
    </xf>
    <xf numFmtId="0" fontId="6" fillId="4" borderId="1" xfId="5" applyFont="1" applyFill="1" applyBorder="1" applyAlignment="1">
      <alignment horizontal="left" vertical="center" wrapText="1"/>
    </xf>
    <xf numFmtId="0" fontId="6" fillId="4" borderId="28" xfId="5" applyFont="1" applyFill="1" applyBorder="1" applyAlignment="1">
      <alignment horizontal="left" vertical="center" wrapText="1"/>
    </xf>
    <xf numFmtId="0" fontId="6" fillId="4" borderId="29" xfId="5" applyFont="1" applyFill="1" applyBorder="1" applyAlignment="1">
      <alignment horizontal="left" vertical="center" wrapText="1"/>
    </xf>
    <xf numFmtId="165" fontId="3" fillId="4" borderId="39" xfId="3" applyNumberFormat="1" applyFont="1" applyFill="1" applyBorder="1" applyAlignment="1">
      <alignment horizontal="center" vertical="center"/>
    </xf>
    <xf numFmtId="165" fontId="3" fillId="4" borderId="40" xfId="3" applyNumberFormat="1" applyFont="1" applyFill="1" applyBorder="1" applyAlignment="1">
      <alignment horizontal="center" vertical="center"/>
    </xf>
    <xf numFmtId="9" fontId="3" fillId="4" borderId="1" xfId="3" applyFont="1" applyFill="1" applyBorder="1" applyAlignment="1">
      <alignment horizontal="right" vertical="center"/>
    </xf>
    <xf numFmtId="9" fontId="3" fillId="4" borderId="29" xfId="3" applyFont="1" applyFill="1" applyBorder="1" applyAlignment="1">
      <alignment horizontal="right" vertical="center"/>
    </xf>
    <xf numFmtId="165" fontId="3" fillId="3" borderId="1" xfId="3" applyNumberFormat="1" applyFont="1" applyFill="1" applyBorder="1" applyAlignment="1" applyProtection="1">
      <alignment horizontal="center" vertical="center"/>
      <protection locked="0"/>
    </xf>
    <xf numFmtId="165" fontId="3" fillId="3" borderId="29" xfId="3" applyNumberFormat="1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center" vertical="center"/>
    </xf>
    <xf numFmtId="164" fontId="3" fillId="9" borderId="11" xfId="2" applyNumberFormat="1" applyFont="1" applyFill="1" applyBorder="1" applyAlignment="1">
      <alignment horizontal="center" vertical="center"/>
    </xf>
    <xf numFmtId="164" fontId="3" fillId="9" borderId="2" xfId="2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9" fontId="3" fillId="9" borderId="11" xfId="3" applyFont="1" applyFill="1" applyBorder="1" applyAlignment="1">
      <alignment horizontal="center" vertical="center"/>
    </xf>
    <xf numFmtId="9" fontId="3" fillId="9" borderId="2" xfId="3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4" fontId="3" fillId="5" borderId="6" xfId="0" applyNumberFormat="1" applyFont="1" applyFill="1" applyBorder="1" applyAlignment="1" applyProtection="1">
      <alignment horizontal="center" vertical="center"/>
      <protection locked="0"/>
    </xf>
    <xf numFmtId="14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6" borderId="49" xfId="0" applyFont="1" applyFill="1" applyBorder="1" applyAlignment="1">
      <alignment horizontal="left" vertical="center" wrapText="1"/>
    </xf>
    <xf numFmtId="0" fontId="3" fillId="6" borderId="50" xfId="0" applyFont="1" applyFill="1" applyBorder="1" applyAlignment="1">
      <alignment horizontal="left" vertical="center" wrapText="1"/>
    </xf>
    <xf numFmtId="0" fontId="3" fillId="6" borderId="5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41" xfId="0" applyFont="1" applyFill="1" applyBorder="1" applyAlignment="1">
      <alignment horizontal="left" vertical="center" wrapText="1"/>
    </xf>
    <xf numFmtId="0" fontId="6" fillId="4" borderId="48" xfId="0" applyFont="1" applyFill="1" applyBorder="1" applyAlignment="1">
      <alignment horizontal="left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9" borderId="1" xfId="3" applyNumberFormat="1" applyFont="1" applyFill="1" applyBorder="1" applyAlignment="1">
      <alignment horizontal="center" vertical="center"/>
    </xf>
    <xf numFmtId="0" fontId="3" fillId="9" borderId="29" xfId="3" applyNumberFormat="1" applyFont="1" applyFill="1" applyBorder="1" applyAlignment="1">
      <alignment horizontal="center" vertical="center"/>
    </xf>
    <xf numFmtId="165" fontId="3" fillId="4" borderId="30" xfId="3" applyNumberFormat="1" applyFont="1" applyFill="1" applyBorder="1" applyAlignment="1">
      <alignment horizontal="center" vertical="center"/>
    </xf>
    <xf numFmtId="0" fontId="3" fillId="5" borderId="45" xfId="0" applyFont="1" applyFill="1" applyBorder="1" applyAlignment="1" applyProtection="1">
      <alignment horizontal="left" vertical="top"/>
      <protection locked="0"/>
    </xf>
    <xf numFmtId="0" fontId="3" fillId="5" borderId="7" xfId="0" applyFont="1" applyFill="1" applyBorder="1" applyAlignment="1" applyProtection="1">
      <alignment horizontal="left" vertical="top"/>
      <protection locked="0"/>
    </xf>
    <xf numFmtId="0" fontId="3" fillId="5" borderId="8" xfId="0" applyFont="1" applyFill="1" applyBorder="1" applyAlignment="1" applyProtection="1">
      <alignment horizontal="left" vertical="top"/>
      <protection locked="0"/>
    </xf>
    <xf numFmtId="0" fontId="3" fillId="5" borderId="46" xfId="0" applyFont="1" applyFill="1" applyBorder="1" applyAlignment="1" applyProtection="1">
      <alignment horizontal="left" vertical="top"/>
      <protection locked="0"/>
    </xf>
    <xf numFmtId="0" fontId="3" fillId="5" borderId="0" xfId="0" applyFont="1" applyFill="1" applyBorder="1" applyAlignment="1" applyProtection="1">
      <alignment horizontal="left" vertical="top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0" fontId="3" fillId="5" borderId="47" xfId="0" applyFont="1" applyFill="1" applyBorder="1" applyAlignment="1" applyProtection="1">
      <alignment horizontal="left" vertical="top"/>
      <protection locked="0"/>
    </xf>
    <xf numFmtId="0" fontId="3" fillId="5" borderId="48" xfId="0" applyFont="1" applyFill="1" applyBorder="1" applyAlignment="1" applyProtection="1">
      <alignment horizontal="left" vertical="top"/>
      <protection locked="0"/>
    </xf>
    <xf numFmtId="0" fontId="3" fillId="5" borderId="42" xfId="0" applyFont="1" applyFill="1" applyBorder="1" applyAlignment="1" applyProtection="1">
      <alignment horizontal="left" vertical="top"/>
      <protection locked="0"/>
    </xf>
    <xf numFmtId="44" fontId="7" fillId="4" borderId="24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164" fontId="3" fillId="4" borderId="1" xfId="2" applyNumberFormat="1" applyFont="1" applyFill="1" applyBorder="1" applyAlignment="1" applyProtection="1">
      <alignment horizontal="center" vertical="center"/>
      <protection locked="0"/>
    </xf>
    <xf numFmtId="164" fontId="3" fillId="4" borderId="27" xfId="2" applyNumberFormat="1" applyFont="1" applyFill="1" applyBorder="1" applyAlignment="1" applyProtection="1">
      <alignment horizontal="center" vertical="center"/>
      <protection locked="0"/>
    </xf>
    <xf numFmtId="44" fontId="7" fillId="9" borderId="1" xfId="0" applyNumberFormat="1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10" fillId="4" borderId="1" xfId="5" applyFont="1" applyFill="1" applyBorder="1" applyAlignment="1">
      <alignment horizontal="center" vertical="center" wrapText="1"/>
    </xf>
  </cellXfs>
  <cellStyles count="6">
    <cellStyle name="Milliers" xfId="1" builtinId="3"/>
    <cellStyle name="Monétaire" xfId="2" builtinId="4"/>
    <cellStyle name="Normal" xfId="0" builtinId="0"/>
    <cellStyle name="Normal 2" xfId="4"/>
    <cellStyle name="Normal 3" xfId="5"/>
    <cellStyle name="Pourcentage" xfId="3" builtinId="5"/>
  </cellStyles>
  <dxfs count="7">
    <dxf>
      <fill>
        <patternFill>
          <bgColor theme="8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Econocom">
      <a:dk1>
        <a:sysClr val="windowText" lastClr="000000"/>
      </a:dk1>
      <a:lt1>
        <a:sysClr val="window" lastClr="FFFFFF"/>
      </a:lt1>
      <a:dk2>
        <a:srgbClr val="240058"/>
      </a:dk2>
      <a:lt2>
        <a:srgbClr val="D9DADB"/>
      </a:lt2>
      <a:accent1>
        <a:srgbClr val="FFD100"/>
      </a:accent1>
      <a:accent2>
        <a:srgbClr val="FF671F"/>
      </a:accent2>
      <a:accent3>
        <a:srgbClr val="C3004B"/>
      </a:accent3>
      <a:accent4>
        <a:srgbClr val="005541"/>
      </a:accent4>
      <a:accent5>
        <a:srgbClr val="C0EB00"/>
      </a:accent5>
      <a:accent6>
        <a:srgbClr val="59CBE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N55"/>
  <sheetViews>
    <sheetView showGridLines="0" showRowColHeaders="0" tabSelected="1" zoomScaleNormal="100" workbookViewId="0">
      <selection activeCell="J11" sqref="J11:J12"/>
    </sheetView>
  </sheetViews>
  <sheetFormatPr baseColWidth="10" defaultColWidth="11.42578125" defaultRowHeight="12.75" x14ac:dyDescent="0.25"/>
  <cols>
    <col min="1" max="2" width="2.7109375" style="1" customWidth="1"/>
    <col min="3" max="4" width="10.7109375" style="1" customWidth="1"/>
    <col min="5" max="5" width="10.7109375" style="2" customWidth="1"/>
    <col min="6" max="11" width="10.7109375" style="1" customWidth="1"/>
    <col min="12" max="12" width="2.7109375" style="1" customWidth="1"/>
    <col min="13" max="16384" width="11.42578125" style="1"/>
  </cols>
  <sheetData>
    <row r="1" spans="2:12" ht="13.5" thickBot="1" x14ac:dyDescent="0.3"/>
    <row r="2" spans="2:12" x14ac:dyDescent="0.25">
      <c r="B2" s="10"/>
      <c r="C2" s="11"/>
      <c r="D2" s="11"/>
      <c r="E2" s="12"/>
      <c r="F2" s="11"/>
      <c r="G2" s="11"/>
      <c r="H2" s="11"/>
      <c r="I2" s="11"/>
      <c r="J2" s="11"/>
      <c r="K2" s="11"/>
      <c r="L2" s="13"/>
    </row>
    <row r="3" spans="2:12" ht="19.5" customHeight="1" x14ac:dyDescent="0.25">
      <c r="B3" s="14"/>
      <c r="C3" s="55" t="s">
        <v>0</v>
      </c>
      <c r="D3" s="56"/>
      <c r="E3" s="56"/>
      <c r="F3" s="56" t="s">
        <v>1</v>
      </c>
      <c r="G3" s="56"/>
      <c r="H3" s="56"/>
      <c r="I3" s="56"/>
      <c r="J3" s="56"/>
      <c r="K3" s="57"/>
      <c r="L3" s="15"/>
    </row>
    <row r="4" spans="2:12" ht="75" customHeight="1" x14ac:dyDescent="0.25">
      <c r="B4" s="14"/>
      <c r="C4" s="72" t="s">
        <v>2</v>
      </c>
      <c r="D4" s="73"/>
      <c r="E4" s="73"/>
      <c r="F4" s="73"/>
      <c r="G4" s="73"/>
      <c r="H4" s="73"/>
      <c r="I4" s="73"/>
      <c r="J4" s="73"/>
      <c r="K4" s="74"/>
      <c r="L4" s="15"/>
    </row>
    <row r="5" spans="2:12" s="6" customFormat="1" ht="6" customHeight="1" x14ac:dyDescent="0.25">
      <c r="B5" s="16"/>
      <c r="C5" s="75"/>
      <c r="D5" s="76"/>
      <c r="E5" s="76"/>
      <c r="F5" s="76"/>
      <c r="G5" s="76"/>
      <c r="H5" s="76"/>
      <c r="I5" s="76"/>
      <c r="J5" s="76"/>
      <c r="K5" s="77"/>
      <c r="L5" s="17"/>
    </row>
    <row r="6" spans="2:12" ht="15" customHeight="1" x14ac:dyDescent="0.25">
      <c r="B6" s="14"/>
      <c r="C6" s="68" t="s">
        <v>3</v>
      </c>
      <c r="D6" s="69"/>
      <c r="E6" s="62"/>
      <c r="F6" s="63"/>
      <c r="G6" s="18"/>
      <c r="H6" s="68" t="s">
        <v>5</v>
      </c>
      <c r="I6" s="69"/>
      <c r="J6" s="62"/>
      <c r="K6" s="63"/>
      <c r="L6" s="15"/>
    </row>
    <row r="7" spans="2:12" ht="15" customHeight="1" x14ac:dyDescent="0.25">
      <c r="B7" s="14"/>
      <c r="C7" s="64" t="s">
        <v>6</v>
      </c>
      <c r="D7" s="65"/>
      <c r="E7" s="58"/>
      <c r="F7" s="59"/>
      <c r="G7" s="18"/>
      <c r="H7" s="64" t="s">
        <v>8</v>
      </c>
      <c r="I7" s="65"/>
      <c r="J7" s="58"/>
      <c r="K7" s="59"/>
      <c r="L7" s="15"/>
    </row>
    <row r="8" spans="2:12" ht="15" customHeight="1" x14ac:dyDescent="0.25">
      <c r="B8" s="14"/>
      <c r="C8" s="66" t="s">
        <v>9</v>
      </c>
      <c r="D8" s="67"/>
      <c r="E8" s="70">
        <v>2000</v>
      </c>
      <c r="F8" s="71"/>
      <c r="G8" s="18"/>
      <c r="H8" s="66" t="s">
        <v>10</v>
      </c>
      <c r="I8" s="67"/>
      <c r="J8" s="60"/>
      <c r="K8" s="61"/>
      <c r="L8" s="15"/>
    </row>
    <row r="9" spans="2:12" s="6" customFormat="1" ht="6" customHeight="1" x14ac:dyDescent="0.25">
      <c r="B9" s="16"/>
      <c r="C9" s="75"/>
      <c r="D9" s="76"/>
      <c r="E9" s="76"/>
      <c r="F9" s="76"/>
      <c r="G9" s="83"/>
      <c r="H9" s="76"/>
      <c r="I9" s="76"/>
      <c r="J9" s="76"/>
      <c r="K9" s="77"/>
      <c r="L9" s="17"/>
    </row>
    <row r="10" spans="2:12" x14ac:dyDescent="0.25">
      <c r="B10" s="14"/>
      <c r="C10" s="80" t="s">
        <v>11</v>
      </c>
      <c r="D10" s="82" t="s">
        <v>12</v>
      </c>
      <c r="E10" s="82"/>
      <c r="F10" s="51" t="s">
        <v>13</v>
      </c>
      <c r="G10" s="51" t="s">
        <v>14</v>
      </c>
      <c r="H10" s="51" t="s">
        <v>15</v>
      </c>
      <c r="I10" s="51" t="s">
        <v>16</v>
      </c>
      <c r="J10" s="51" t="s">
        <v>17</v>
      </c>
      <c r="K10" s="23" t="s">
        <v>18</v>
      </c>
      <c r="L10" s="15"/>
    </row>
    <row r="11" spans="2:12" x14ac:dyDescent="0.25">
      <c r="B11" s="14"/>
      <c r="C11" s="81"/>
      <c r="D11" s="8" t="s">
        <v>19</v>
      </c>
      <c r="E11" s="31">
        <v>0.1</v>
      </c>
      <c r="F11" s="9">
        <v>0.7</v>
      </c>
      <c r="G11" s="9">
        <v>0.85</v>
      </c>
      <c r="H11" s="9">
        <v>1</v>
      </c>
      <c r="I11" s="9">
        <v>1</v>
      </c>
      <c r="J11" s="84">
        <f t="shared" ref="J11:J12" si="0">IF(K11&lt;F11,0,IF(K11&lt;G11,F12+(K11-F11)*(G12-F12)/(G11-F11),IF(K11&lt;H11,G12+(K11-G11)*(H12-G12)/(H11-G11),IF(K11&lt;I11,H12+(K11-H11)*(I12-H12)/(I11-H11),I12))))*E12</f>
        <v>200</v>
      </c>
      <c r="K11" s="85">
        <f>SUMPRODUCT(J14:J15,K14:K15)</f>
        <v>1</v>
      </c>
      <c r="L11" s="15"/>
    </row>
    <row r="12" spans="2:12" x14ac:dyDescent="0.25">
      <c r="B12" s="14"/>
      <c r="C12" s="81"/>
      <c r="D12" s="8" t="s">
        <v>20</v>
      </c>
      <c r="E12" s="30">
        <f>$E$8*E11</f>
        <v>200</v>
      </c>
      <c r="F12" s="9">
        <v>0.1</v>
      </c>
      <c r="G12" s="9">
        <v>0.5</v>
      </c>
      <c r="H12" s="9">
        <v>1</v>
      </c>
      <c r="I12" s="9">
        <v>1</v>
      </c>
      <c r="J12" s="84">
        <f t="shared" si="0"/>
        <v>0</v>
      </c>
      <c r="K12" s="85">
        <f t="shared" ref="K12" si="1">SUMPRODUCT(J15:J25,K15:K25)</f>
        <v>1116.4607024793388</v>
      </c>
      <c r="L12" s="15"/>
    </row>
    <row r="13" spans="2:12" ht="15" customHeight="1" x14ac:dyDescent="0.25">
      <c r="B13" s="14"/>
      <c r="C13" s="78" t="s">
        <v>21</v>
      </c>
      <c r="D13" s="79"/>
      <c r="E13" s="79"/>
      <c r="F13" s="79"/>
      <c r="G13" s="79"/>
      <c r="H13" s="79"/>
      <c r="I13" s="79"/>
      <c r="J13" s="7" t="s">
        <v>22</v>
      </c>
      <c r="K13" s="24" t="s">
        <v>23</v>
      </c>
      <c r="L13" s="15"/>
    </row>
    <row r="14" spans="2:12" ht="15" customHeight="1" x14ac:dyDescent="0.25">
      <c r="B14" s="14"/>
      <c r="C14" s="86" t="s">
        <v>24</v>
      </c>
      <c r="D14" s="87"/>
      <c r="E14" s="87"/>
      <c r="F14" s="87"/>
      <c r="G14" s="87"/>
      <c r="H14" s="87"/>
      <c r="I14" s="87"/>
      <c r="J14" s="31">
        <v>0.5</v>
      </c>
      <c r="K14" s="53">
        <f>SUM(Qualitatif!C4:C6)/COUNTIF(Qualitatif!C4:C6,"&lt;&gt;0")</f>
        <v>1</v>
      </c>
      <c r="L14" s="15"/>
    </row>
    <row r="15" spans="2:12" ht="15" customHeight="1" x14ac:dyDescent="0.25">
      <c r="B15" s="14"/>
      <c r="C15" s="88" t="s">
        <v>25</v>
      </c>
      <c r="D15" s="89"/>
      <c r="E15" s="89"/>
      <c r="F15" s="89"/>
      <c r="G15" s="89"/>
      <c r="H15" s="89"/>
      <c r="I15" s="89"/>
      <c r="J15" s="32">
        <v>0.5</v>
      </c>
      <c r="K15" s="54">
        <f>SUM(Qualitatif!C8:C11)/COUNTIF(Qualitatif!C8:C11,"&lt;&gt;0")</f>
        <v>1</v>
      </c>
      <c r="L15" s="15"/>
    </row>
    <row r="16" spans="2:12" s="6" customFormat="1" ht="6" customHeight="1" x14ac:dyDescent="0.25">
      <c r="B16" s="16"/>
      <c r="C16" s="75"/>
      <c r="D16" s="76"/>
      <c r="E16" s="76"/>
      <c r="F16" s="76"/>
      <c r="G16" s="76"/>
      <c r="H16" s="76"/>
      <c r="I16" s="76"/>
      <c r="J16" s="76"/>
      <c r="K16" s="77"/>
      <c r="L16" s="17"/>
    </row>
    <row r="17" spans="2:12" ht="12.75" customHeight="1" x14ac:dyDescent="0.25">
      <c r="B17" s="14"/>
      <c r="C17" s="80" t="s">
        <v>26</v>
      </c>
      <c r="D17" s="82" t="s">
        <v>12</v>
      </c>
      <c r="E17" s="82"/>
      <c r="F17" s="51" t="s">
        <v>13</v>
      </c>
      <c r="G17" s="51" t="s">
        <v>14</v>
      </c>
      <c r="H17" s="51" t="s">
        <v>15</v>
      </c>
      <c r="I17" s="51" t="s">
        <v>16</v>
      </c>
      <c r="J17" s="51" t="s">
        <v>17</v>
      </c>
      <c r="K17" s="23" t="s">
        <v>18</v>
      </c>
      <c r="L17" s="15"/>
    </row>
    <row r="18" spans="2:12" x14ac:dyDescent="0.25">
      <c r="B18" s="14"/>
      <c r="C18" s="81"/>
      <c r="D18" s="8" t="s">
        <v>19</v>
      </c>
      <c r="E18" s="31">
        <v>0.4</v>
      </c>
      <c r="F18" s="9">
        <v>0.7</v>
      </c>
      <c r="G18" s="9">
        <v>0.85</v>
      </c>
      <c r="H18" s="9">
        <v>1</v>
      </c>
      <c r="I18" s="9">
        <v>2</v>
      </c>
      <c r="J18" s="97">
        <f t="shared" ref="J18:J19" si="2">IF(K18&lt;F18,0,IF(K18&lt;G18,F19+(K18-F18)*(G19-F19)/(G18-F18),IF(K18&lt;H18,G19+(K18-G18)*(H19-G19)/(H18-G18),IF(K18&lt;I18,H19+(K18-H18)*(I19-H19)/(I18-H18),I19))))*E19</f>
        <v>994.18181818181813</v>
      </c>
      <c r="K18" s="90">
        <f>SUMPRODUCT(J21:J23,K21:K23)</f>
        <v>1.1213636363636363</v>
      </c>
      <c r="L18" s="15"/>
    </row>
    <row r="19" spans="2:12" x14ac:dyDescent="0.25">
      <c r="B19" s="14"/>
      <c r="C19" s="81"/>
      <c r="D19" s="8" t="s">
        <v>20</v>
      </c>
      <c r="E19" s="52">
        <f>$E$8*E18</f>
        <v>800</v>
      </c>
      <c r="F19" s="9">
        <v>0.7</v>
      </c>
      <c r="G19" s="9">
        <v>0.85</v>
      </c>
      <c r="H19" s="9">
        <v>1</v>
      </c>
      <c r="I19" s="9">
        <v>3</v>
      </c>
      <c r="J19" s="98">
        <f t="shared" si="2"/>
        <v>0</v>
      </c>
      <c r="K19" s="91"/>
      <c r="L19" s="15"/>
    </row>
    <row r="20" spans="2:12" ht="15" customHeight="1" x14ac:dyDescent="0.25">
      <c r="B20" s="14"/>
      <c r="C20" s="78" t="s">
        <v>21</v>
      </c>
      <c r="D20" s="79"/>
      <c r="E20" s="79"/>
      <c r="F20" s="79"/>
      <c r="G20" s="79"/>
      <c r="H20" s="79"/>
      <c r="I20" s="79"/>
      <c r="J20" s="7" t="s">
        <v>22</v>
      </c>
      <c r="K20" s="24" t="s">
        <v>23</v>
      </c>
      <c r="L20" s="15"/>
    </row>
    <row r="21" spans="2:12" ht="15" customHeight="1" x14ac:dyDescent="0.25">
      <c r="B21" s="14"/>
      <c r="C21" s="111" t="s">
        <v>27</v>
      </c>
      <c r="D21" s="112"/>
      <c r="E21" s="112"/>
      <c r="F21" s="113"/>
      <c r="G21" s="41">
        <v>4400</v>
      </c>
      <c r="H21" s="36" t="s">
        <v>28</v>
      </c>
      <c r="I21" s="41">
        <v>4934</v>
      </c>
      <c r="J21" s="31">
        <v>1</v>
      </c>
      <c r="K21" s="38">
        <f>IF(G21="",0,I21/G21)</f>
        <v>1.1213636363636363</v>
      </c>
      <c r="L21" s="15"/>
    </row>
    <row r="22" spans="2:12" ht="15" customHeight="1" x14ac:dyDescent="0.25">
      <c r="B22" s="14"/>
      <c r="C22" s="111" t="s">
        <v>29</v>
      </c>
      <c r="D22" s="112"/>
      <c r="E22" s="112"/>
      <c r="F22" s="113"/>
      <c r="G22" s="42">
        <v>1</v>
      </c>
      <c r="H22" s="36" t="s">
        <v>28</v>
      </c>
      <c r="I22" s="42">
        <v>1</v>
      </c>
      <c r="J22" s="33">
        <v>0</v>
      </c>
      <c r="K22" s="39">
        <f t="shared" ref="K22:K23" si="3">IF(G22="",0,I22/G22)</f>
        <v>1</v>
      </c>
      <c r="L22" s="15"/>
    </row>
    <row r="23" spans="2:12" ht="15" customHeight="1" x14ac:dyDescent="0.25">
      <c r="B23" s="14"/>
      <c r="C23" s="114" t="s">
        <v>30</v>
      </c>
      <c r="D23" s="115"/>
      <c r="E23" s="115"/>
      <c r="F23" s="116"/>
      <c r="G23" s="43">
        <v>1</v>
      </c>
      <c r="H23" s="37" t="s">
        <v>28</v>
      </c>
      <c r="I23" s="43">
        <v>1</v>
      </c>
      <c r="J23" s="32">
        <v>0</v>
      </c>
      <c r="K23" s="40">
        <f t="shared" si="3"/>
        <v>1</v>
      </c>
      <c r="L23" s="15"/>
    </row>
    <row r="24" spans="2:12" s="6" customFormat="1" ht="6" customHeight="1" x14ac:dyDescent="0.25">
      <c r="B24" s="16"/>
      <c r="C24" s="75"/>
      <c r="D24" s="76"/>
      <c r="E24" s="76"/>
      <c r="F24" s="76"/>
      <c r="G24" s="76"/>
      <c r="H24" s="76"/>
      <c r="I24" s="76"/>
      <c r="J24" s="76"/>
      <c r="K24" s="77"/>
      <c r="L24" s="17"/>
    </row>
    <row r="25" spans="2:12" x14ac:dyDescent="0.25">
      <c r="B25" s="14"/>
      <c r="C25" s="80" t="s">
        <v>31</v>
      </c>
      <c r="D25" s="82" t="s">
        <v>12</v>
      </c>
      <c r="E25" s="82"/>
      <c r="F25" s="51" t="s">
        <v>13</v>
      </c>
      <c r="G25" s="51" t="s">
        <v>14</v>
      </c>
      <c r="H25" s="51" t="s">
        <v>15</v>
      </c>
      <c r="I25" s="51" t="s">
        <v>16</v>
      </c>
      <c r="J25" s="51" t="s">
        <v>17</v>
      </c>
      <c r="K25" s="23" t="s">
        <v>18</v>
      </c>
      <c r="L25" s="15"/>
    </row>
    <row r="26" spans="2:12" x14ac:dyDescent="0.25">
      <c r="B26" s="14"/>
      <c r="C26" s="81"/>
      <c r="D26" s="8" t="s">
        <v>19</v>
      </c>
      <c r="E26" s="31">
        <v>0.5</v>
      </c>
      <c r="F26" s="25">
        <v>0.7</v>
      </c>
      <c r="G26" s="25">
        <v>0.85</v>
      </c>
      <c r="H26" s="25">
        <v>1</v>
      </c>
      <c r="I26" s="25">
        <v>2</v>
      </c>
      <c r="J26" s="84">
        <f t="shared" ref="J26:J27" si="4">IF(K26&lt;F26,0,IF(K26&lt;G26,F27+(K26-F26)*(G27-F27)/(G26-F26),IF(K26&lt;H26,G27+(K26-G26)*(H27-G27)/(H26-G26),IF(K26&lt;I26,H27+(K26-H26)*(I27-H27)/(I26-H26),I27))))*E27</f>
        <v>1081.3436345314074</v>
      </c>
      <c r="K26" s="85">
        <f>SUMPRODUCT(J29:J30,K29:K30)</f>
        <v>1.0406718172657037</v>
      </c>
      <c r="L26" s="15"/>
    </row>
    <row r="27" spans="2:12" x14ac:dyDescent="0.25">
      <c r="B27" s="14"/>
      <c r="C27" s="81"/>
      <c r="D27" s="8" t="s">
        <v>20</v>
      </c>
      <c r="E27" s="52">
        <f>$E$8*E26</f>
        <v>1000</v>
      </c>
      <c r="F27" s="25">
        <v>0.7</v>
      </c>
      <c r="G27" s="25">
        <v>0.85</v>
      </c>
      <c r="H27" s="25">
        <v>1</v>
      </c>
      <c r="I27" s="25">
        <v>3</v>
      </c>
      <c r="J27" s="84">
        <f t="shared" si="4"/>
        <v>0</v>
      </c>
      <c r="K27" s="85"/>
      <c r="L27" s="15"/>
    </row>
    <row r="28" spans="2:12" ht="15" customHeight="1" x14ac:dyDescent="0.25">
      <c r="B28" s="14"/>
      <c r="C28" s="78" t="s">
        <v>21</v>
      </c>
      <c r="D28" s="79"/>
      <c r="E28" s="79"/>
      <c r="F28" s="79"/>
      <c r="G28" s="79"/>
      <c r="H28" s="79"/>
      <c r="I28" s="79"/>
      <c r="J28" s="7" t="s">
        <v>22</v>
      </c>
      <c r="K28" s="24" t="s">
        <v>23</v>
      </c>
      <c r="L28" s="15"/>
    </row>
    <row r="29" spans="2:12" ht="15" customHeight="1" x14ac:dyDescent="0.25">
      <c r="B29" s="14"/>
      <c r="C29" s="117" t="s">
        <v>32</v>
      </c>
      <c r="D29" s="118"/>
      <c r="E29" s="118"/>
      <c r="F29" s="118"/>
      <c r="G29" s="45">
        <v>1300</v>
      </c>
      <c r="H29" s="46" t="s">
        <v>28</v>
      </c>
      <c r="I29" s="45">
        <v>1315</v>
      </c>
      <c r="J29" s="31">
        <v>0.8</v>
      </c>
      <c r="K29" s="38">
        <f t="shared" ref="K29:K30" si="5">IF(G29="",0,I29/G29)</f>
        <v>1.0115384615384615</v>
      </c>
      <c r="L29" s="15"/>
    </row>
    <row r="30" spans="2:12" ht="15" customHeight="1" x14ac:dyDescent="0.25">
      <c r="B30" s="14"/>
      <c r="C30" s="109" t="s">
        <v>33</v>
      </c>
      <c r="D30" s="110"/>
      <c r="E30" s="110"/>
      <c r="F30" s="110"/>
      <c r="G30" s="47">
        <v>916</v>
      </c>
      <c r="H30" s="48" t="s">
        <v>28</v>
      </c>
      <c r="I30" s="47">
        <v>1060</v>
      </c>
      <c r="J30" s="32">
        <v>0.2</v>
      </c>
      <c r="K30" s="40">
        <f t="shared" si="5"/>
        <v>1.1572052401746724</v>
      </c>
      <c r="L30" s="15"/>
    </row>
    <row r="31" spans="2:12" s="6" customFormat="1" ht="6" customHeight="1" x14ac:dyDescent="0.25">
      <c r="B31" s="16"/>
      <c r="C31" s="75"/>
      <c r="D31" s="76"/>
      <c r="E31" s="76"/>
      <c r="F31" s="76"/>
      <c r="G31" s="76"/>
      <c r="H31" s="76"/>
      <c r="I31" s="76"/>
      <c r="J31" s="76"/>
      <c r="K31" s="77"/>
      <c r="L31" s="17"/>
    </row>
    <row r="32" spans="2:12" ht="12.75" customHeight="1" x14ac:dyDescent="0.25">
      <c r="B32" s="14"/>
      <c r="C32" s="104" t="s">
        <v>34</v>
      </c>
      <c r="D32" s="107" t="s">
        <v>12</v>
      </c>
      <c r="E32" s="108"/>
      <c r="F32" s="51" t="s">
        <v>13</v>
      </c>
      <c r="G32" s="51" t="s">
        <v>14</v>
      </c>
      <c r="H32" s="51" t="s">
        <v>15</v>
      </c>
      <c r="I32" s="51" t="s">
        <v>16</v>
      </c>
      <c r="J32" s="51" t="s">
        <v>35</v>
      </c>
      <c r="K32" s="23" t="s">
        <v>18</v>
      </c>
      <c r="L32" s="15"/>
    </row>
    <row r="33" spans="2:14" ht="12.75" customHeight="1" x14ac:dyDescent="0.25">
      <c r="B33" s="14"/>
      <c r="C33" s="105"/>
      <c r="D33" s="125" t="s">
        <v>36</v>
      </c>
      <c r="E33" s="126"/>
      <c r="F33" s="25">
        <v>0.5</v>
      </c>
      <c r="G33" s="25">
        <v>0.8</v>
      </c>
      <c r="H33" s="25">
        <v>0.95</v>
      </c>
      <c r="I33" s="25">
        <v>1</v>
      </c>
      <c r="J33" s="102">
        <f>IF(K33&lt;F33,-100%,IF(K33&lt;G33,F34+(K33-F33)*(G34-F34)/(G33-F33),IF(K33&lt;H33,G34+(K33-G33)*(H34-G34)/(H33-G33),IF(K33&lt;I33,H34+(K33-H33)*(I34-H34)/(I33-H33),I34))))</f>
        <v>0</v>
      </c>
      <c r="K33" s="90">
        <f>SUMPRODUCT(J36:J37,K36:K37)</f>
        <v>1</v>
      </c>
      <c r="L33" s="15"/>
    </row>
    <row r="34" spans="2:14" ht="12.75" customHeight="1" x14ac:dyDescent="0.25">
      <c r="B34" s="14"/>
      <c r="C34" s="106"/>
      <c r="D34" s="125" t="s">
        <v>35</v>
      </c>
      <c r="E34" s="126"/>
      <c r="F34" s="25">
        <v>-0.2</v>
      </c>
      <c r="G34" s="25">
        <v>-0.1</v>
      </c>
      <c r="H34" s="25">
        <v>-0.05</v>
      </c>
      <c r="I34" s="25">
        <v>0</v>
      </c>
      <c r="J34" s="103"/>
      <c r="K34" s="91">
        <f t="shared" ref="K34" si="6">SUMPRODUCT(J42:J51,K42:K51)</f>
        <v>0</v>
      </c>
      <c r="L34" s="15"/>
    </row>
    <row r="35" spans="2:14" ht="15" customHeight="1" x14ac:dyDescent="0.25">
      <c r="B35" s="14"/>
      <c r="C35" s="99" t="s">
        <v>21</v>
      </c>
      <c r="D35" s="100"/>
      <c r="E35" s="100"/>
      <c r="F35" s="100"/>
      <c r="G35" s="100"/>
      <c r="H35" s="100"/>
      <c r="I35" s="101"/>
      <c r="J35" s="7" t="s">
        <v>22</v>
      </c>
      <c r="K35" s="24" t="s">
        <v>23</v>
      </c>
      <c r="L35" s="15"/>
    </row>
    <row r="36" spans="2:14" ht="15" customHeight="1" x14ac:dyDescent="0.25">
      <c r="B36" s="14"/>
      <c r="C36" s="117" t="s">
        <v>37</v>
      </c>
      <c r="D36" s="118"/>
      <c r="E36" s="118"/>
      <c r="F36" s="118"/>
      <c r="G36" s="118"/>
      <c r="H36" s="118"/>
      <c r="I36" s="118"/>
      <c r="J36" s="31">
        <v>0.7</v>
      </c>
      <c r="K36" s="34">
        <v>1</v>
      </c>
      <c r="L36" s="15"/>
    </row>
    <row r="37" spans="2:14" ht="15" customHeight="1" x14ac:dyDescent="0.25">
      <c r="B37" s="14"/>
      <c r="C37" s="88" t="s">
        <v>38</v>
      </c>
      <c r="D37" s="89"/>
      <c r="E37" s="89"/>
      <c r="F37" s="89"/>
      <c r="G37" s="89"/>
      <c r="H37" s="89"/>
      <c r="I37" s="89"/>
      <c r="J37" s="32">
        <v>0.3</v>
      </c>
      <c r="K37" s="35">
        <v>1</v>
      </c>
      <c r="L37" s="15"/>
    </row>
    <row r="38" spans="2:14" s="6" customFormat="1" ht="6" customHeight="1" x14ac:dyDescent="0.25">
      <c r="B38" s="16"/>
      <c r="C38" s="75"/>
      <c r="D38" s="76"/>
      <c r="E38" s="76"/>
      <c r="F38" s="76"/>
      <c r="G38" s="76"/>
      <c r="H38" s="76"/>
      <c r="I38" s="76"/>
      <c r="J38" s="76"/>
      <c r="K38" s="77"/>
      <c r="L38" s="17"/>
    </row>
    <row r="39" spans="2:14" x14ac:dyDescent="0.25">
      <c r="B39" s="14"/>
      <c r="C39" s="80" t="s">
        <v>39</v>
      </c>
      <c r="D39" s="82" t="s">
        <v>21</v>
      </c>
      <c r="E39" s="82"/>
      <c r="F39" s="82"/>
      <c r="G39" s="82"/>
      <c r="H39" s="82"/>
      <c r="I39" s="82"/>
      <c r="J39" s="51" t="s">
        <v>40</v>
      </c>
      <c r="K39" s="23" t="s">
        <v>18</v>
      </c>
      <c r="L39" s="15"/>
    </row>
    <row r="40" spans="2:14" x14ac:dyDescent="0.25">
      <c r="B40" s="14"/>
      <c r="C40" s="81"/>
      <c r="D40" s="128" t="s">
        <v>41</v>
      </c>
      <c r="E40" s="129"/>
      <c r="F40" s="130"/>
      <c r="G40" s="94">
        <v>0.89</v>
      </c>
      <c r="H40" s="92" t="s">
        <v>28</v>
      </c>
      <c r="I40" s="94">
        <v>0.93300000000000005</v>
      </c>
      <c r="J40" s="135">
        <f>IF(100*(I40-G40)&gt;1,1.1,IF(100*(I40-G40)&gt;-1,10*(I40-G40)+1,0.9))</f>
        <v>1.1000000000000001</v>
      </c>
      <c r="K40" s="85">
        <f>IF(G40="",0,I40/G40)</f>
        <v>1.0483146067415732</v>
      </c>
      <c r="L40" s="15"/>
    </row>
    <row r="41" spans="2:14" x14ac:dyDescent="0.25">
      <c r="B41" s="14"/>
      <c r="C41" s="127"/>
      <c r="D41" s="131"/>
      <c r="E41" s="132"/>
      <c r="F41" s="133"/>
      <c r="G41" s="95"/>
      <c r="H41" s="93"/>
      <c r="I41" s="95"/>
      <c r="J41" s="136"/>
      <c r="K41" s="137"/>
      <c r="L41" s="15"/>
      <c r="M41" s="49"/>
      <c r="N41" s="50"/>
    </row>
    <row r="42" spans="2:14" s="6" customFormat="1" ht="6" customHeight="1" x14ac:dyDescent="0.25">
      <c r="B42" s="16"/>
      <c r="C42" s="122"/>
      <c r="D42" s="123"/>
      <c r="E42" s="123"/>
      <c r="F42" s="123"/>
      <c r="G42" s="123"/>
      <c r="H42" s="123"/>
      <c r="I42" s="123"/>
      <c r="J42" s="123"/>
      <c r="K42" s="124"/>
      <c r="L42" s="17"/>
    </row>
    <row r="43" spans="2:14" ht="15" customHeight="1" x14ac:dyDescent="0.25">
      <c r="B43" s="14"/>
      <c r="C43" s="96" t="s">
        <v>42</v>
      </c>
      <c r="D43" s="82"/>
      <c r="E43" s="82"/>
      <c r="F43" s="82"/>
      <c r="G43" s="82"/>
      <c r="H43" s="69" t="s">
        <v>43</v>
      </c>
      <c r="I43" s="69"/>
      <c r="J43" s="147">
        <f>SUM(J11,J18,J26)*(1+J33)*J40</f>
        <v>2503.0779979845483</v>
      </c>
      <c r="K43" s="148"/>
      <c r="L43" s="15"/>
    </row>
    <row r="44" spans="2:14" ht="15" customHeight="1" x14ac:dyDescent="0.25">
      <c r="B44" s="14"/>
      <c r="C44" s="138"/>
      <c r="D44" s="139"/>
      <c r="E44" s="139"/>
      <c r="F44" s="139"/>
      <c r="G44" s="140"/>
      <c r="H44" s="65" t="s">
        <v>44</v>
      </c>
      <c r="I44" s="65"/>
      <c r="J44" s="149">
        <v>200</v>
      </c>
      <c r="K44" s="150"/>
      <c r="L44" s="15"/>
    </row>
    <row r="45" spans="2:14" ht="15" customHeight="1" x14ac:dyDescent="0.25">
      <c r="B45" s="14"/>
      <c r="C45" s="141"/>
      <c r="D45" s="142"/>
      <c r="E45" s="142"/>
      <c r="F45" s="142"/>
      <c r="G45" s="143"/>
      <c r="H45" s="65" t="s">
        <v>45</v>
      </c>
      <c r="I45" s="65"/>
      <c r="J45" s="151">
        <f>J43-J44</f>
        <v>2303.0779979845483</v>
      </c>
      <c r="K45" s="152"/>
      <c r="L45" s="15"/>
    </row>
    <row r="46" spans="2:14" ht="15" customHeight="1" x14ac:dyDescent="0.25">
      <c r="B46" s="14"/>
      <c r="C46" s="141"/>
      <c r="D46" s="142"/>
      <c r="E46" s="142"/>
      <c r="F46" s="142"/>
      <c r="G46" s="143"/>
      <c r="H46" s="121" t="s">
        <v>46</v>
      </c>
      <c r="I46" s="121"/>
      <c r="J46" s="121" t="s">
        <v>47</v>
      </c>
      <c r="K46" s="134"/>
      <c r="L46" s="15"/>
    </row>
    <row r="47" spans="2:14" ht="15" customHeight="1" x14ac:dyDescent="0.25">
      <c r="B47" s="14"/>
      <c r="C47" s="141"/>
      <c r="D47" s="142"/>
      <c r="E47" s="142"/>
      <c r="F47" s="142"/>
      <c r="G47" s="143"/>
      <c r="H47" s="58"/>
      <c r="I47" s="58"/>
      <c r="J47" s="58" t="str">
        <f>IF($E$7="","Responsable d'Agence",$E$7)</f>
        <v>Responsable d'Agence</v>
      </c>
      <c r="K47" s="59"/>
      <c r="L47" s="15"/>
    </row>
    <row r="48" spans="2:14" ht="15" customHeight="1" x14ac:dyDescent="0.25">
      <c r="B48" s="14"/>
      <c r="C48" s="141"/>
      <c r="D48" s="142"/>
      <c r="E48" s="142"/>
      <c r="F48" s="142"/>
      <c r="G48" s="143"/>
      <c r="H48" s="121" t="s">
        <v>48</v>
      </c>
      <c r="I48" s="121"/>
      <c r="J48" s="121" t="s">
        <v>48</v>
      </c>
      <c r="K48" s="134"/>
      <c r="L48" s="15"/>
    </row>
    <row r="49" spans="2:12" x14ac:dyDescent="0.25">
      <c r="B49" s="14"/>
      <c r="C49" s="141"/>
      <c r="D49" s="142"/>
      <c r="E49" s="142"/>
      <c r="F49" s="142"/>
      <c r="G49" s="143"/>
      <c r="H49" s="119"/>
      <c r="I49" s="120"/>
      <c r="J49" s="119"/>
      <c r="K49" s="120"/>
      <c r="L49" s="15"/>
    </row>
    <row r="50" spans="2:12" x14ac:dyDescent="0.25">
      <c r="B50" s="14"/>
      <c r="C50" s="141"/>
      <c r="D50" s="142"/>
      <c r="E50" s="142"/>
      <c r="F50" s="142"/>
      <c r="G50" s="143"/>
      <c r="H50" s="153"/>
      <c r="I50" s="157"/>
      <c r="J50" s="153"/>
      <c r="K50" s="154"/>
      <c r="L50" s="15"/>
    </row>
    <row r="51" spans="2:12" x14ac:dyDescent="0.25">
      <c r="B51" s="14"/>
      <c r="C51" s="141"/>
      <c r="D51" s="142"/>
      <c r="E51" s="142"/>
      <c r="F51" s="142"/>
      <c r="G51" s="143"/>
      <c r="H51" s="153"/>
      <c r="I51" s="157"/>
      <c r="J51" s="153"/>
      <c r="K51" s="154"/>
      <c r="L51" s="15"/>
    </row>
    <row r="52" spans="2:12" x14ac:dyDescent="0.25">
      <c r="B52" s="14"/>
      <c r="C52" s="141"/>
      <c r="D52" s="142"/>
      <c r="E52" s="142"/>
      <c r="F52" s="142"/>
      <c r="G52" s="143"/>
      <c r="H52" s="153"/>
      <c r="I52" s="157"/>
      <c r="J52" s="153"/>
      <c r="K52" s="154"/>
      <c r="L52" s="15"/>
    </row>
    <row r="53" spans="2:12" x14ac:dyDescent="0.25">
      <c r="B53" s="14"/>
      <c r="C53" s="141"/>
      <c r="D53" s="142"/>
      <c r="E53" s="142"/>
      <c r="F53" s="142"/>
      <c r="G53" s="143"/>
      <c r="H53" s="153"/>
      <c r="I53" s="157"/>
      <c r="J53" s="153"/>
      <c r="K53" s="154"/>
      <c r="L53" s="15"/>
    </row>
    <row r="54" spans="2:12" x14ac:dyDescent="0.25">
      <c r="B54" s="14"/>
      <c r="C54" s="144"/>
      <c r="D54" s="145"/>
      <c r="E54" s="145"/>
      <c r="F54" s="145"/>
      <c r="G54" s="146"/>
      <c r="H54" s="155"/>
      <c r="I54" s="158"/>
      <c r="J54" s="155"/>
      <c r="K54" s="156"/>
      <c r="L54" s="15"/>
    </row>
    <row r="55" spans="2:12" ht="12.75" customHeight="1" thickBot="1" x14ac:dyDescent="0.3">
      <c r="B55" s="19"/>
      <c r="C55" s="20"/>
      <c r="D55" s="20"/>
      <c r="E55" s="21"/>
      <c r="F55" s="20"/>
      <c r="G55" s="20"/>
      <c r="H55" s="20"/>
      <c r="I55" s="20"/>
      <c r="J55" s="20"/>
      <c r="K55" s="20"/>
      <c r="L55" s="22"/>
    </row>
  </sheetData>
  <sheetProtection sheet="1" objects="1" scenarios="1"/>
  <mergeCells count="79">
    <mergeCell ref="J48:K48"/>
    <mergeCell ref="H47:I47"/>
    <mergeCell ref="J40:J41"/>
    <mergeCell ref="K40:K41"/>
    <mergeCell ref="C44:G54"/>
    <mergeCell ref="H43:I43"/>
    <mergeCell ref="H44:I44"/>
    <mergeCell ref="H46:I46"/>
    <mergeCell ref="J46:K46"/>
    <mergeCell ref="H45:I45"/>
    <mergeCell ref="J43:K43"/>
    <mergeCell ref="J44:K44"/>
    <mergeCell ref="J45:K45"/>
    <mergeCell ref="J50:K54"/>
    <mergeCell ref="H50:I54"/>
    <mergeCell ref="H49:I49"/>
    <mergeCell ref="J49:K49"/>
    <mergeCell ref="H48:I48"/>
    <mergeCell ref="K26:K27"/>
    <mergeCell ref="C42:K42"/>
    <mergeCell ref="D33:E33"/>
    <mergeCell ref="D34:E34"/>
    <mergeCell ref="C28:I28"/>
    <mergeCell ref="C36:I36"/>
    <mergeCell ref="C37:I37"/>
    <mergeCell ref="C31:K31"/>
    <mergeCell ref="K33:K34"/>
    <mergeCell ref="C38:K38"/>
    <mergeCell ref="C39:C41"/>
    <mergeCell ref="D39:I39"/>
    <mergeCell ref="D40:F41"/>
    <mergeCell ref="G40:G41"/>
    <mergeCell ref="H40:H41"/>
    <mergeCell ref="I40:I41"/>
    <mergeCell ref="J47:K47"/>
    <mergeCell ref="C43:G43"/>
    <mergeCell ref="J18:J19"/>
    <mergeCell ref="J26:J27"/>
    <mergeCell ref="C35:I35"/>
    <mergeCell ref="J33:J34"/>
    <mergeCell ref="C24:K24"/>
    <mergeCell ref="C32:C34"/>
    <mergeCell ref="D32:E32"/>
    <mergeCell ref="C30:F30"/>
    <mergeCell ref="C21:F21"/>
    <mergeCell ref="C22:F22"/>
    <mergeCell ref="C23:F23"/>
    <mergeCell ref="C29:F29"/>
    <mergeCell ref="C20:I20"/>
    <mergeCell ref="C25:C27"/>
    <mergeCell ref="D25:E25"/>
    <mergeCell ref="D10:E10"/>
    <mergeCell ref="C9:K9"/>
    <mergeCell ref="C16:K16"/>
    <mergeCell ref="J11:J12"/>
    <mergeCell ref="K11:K12"/>
    <mergeCell ref="C13:I13"/>
    <mergeCell ref="C14:I14"/>
    <mergeCell ref="C15:I15"/>
    <mergeCell ref="C10:C12"/>
    <mergeCell ref="K18:K19"/>
    <mergeCell ref="C17:C19"/>
    <mergeCell ref="D17:E17"/>
    <mergeCell ref="C3:E3"/>
    <mergeCell ref="F3:K3"/>
    <mergeCell ref="J7:K7"/>
    <mergeCell ref="J8:K8"/>
    <mergeCell ref="E6:F6"/>
    <mergeCell ref="E7:F7"/>
    <mergeCell ref="C7:D7"/>
    <mergeCell ref="C8:D8"/>
    <mergeCell ref="H6:I6"/>
    <mergeCell ref="H7:I7"/>
    <mergeCell ref="H8:I8"/>
    <mergeCell ref="E8:F8"/>
    <mergeCell ref="C4:K4"/>
    <mergeCell ref="C6:D6"/>
    <mergeCell ref="C5:K5"/>
    <mergeCell ref="J6:K6"/>
  </mergeCells>
  <conditionalFormatting sqref="E8:F8">
    <cfRule type="notContainsBlanks" dxfId="6" priority="8">
      <formula>LEN(TRIM(E8))&gt;0</formula>
    </cfRule>
    <cfRule type="notContainsBlanks" dxfId="5" priority="10">
      <formula>LEN(TRIM(E8))&gt;0</formula>
    </cfRule>
  </conditionalFormatting>
  <conditionalFormatting sqref="E6:F7 J6:K8 G21:G23 K21:K23 G29:G30 K29:K30 K36:K37 H47:K47">
    <cfRule type="notContainsBlanks" dxfId="4" priority="9">
      <formula>LEN(TRIM(E6))&gt;0</formula>
    </cfRule>
  </conditionalFormatting>
  <conditionalFormatting sqref="I21:I23">
    <cfRule type="notContainsBlanks" dxfId="3" priority="7">
      <formula>LEN(TRIM(I21))&gt;0</formula>
    </cfRule>
  </conditionalFormatting>
  <conditionalFormatting sqref="I29:I30">
    <cfRule type="notContainsBlanks" dxfId="2" priority="6">
      <formula>LEN(TRIM(I29))&gt;0</formula>
    </cfRule>
  </conditionalFormatting>
  <conditionalFormatting sqref="G40:G41 I40:I41">
    <cfRule type="notContainsBlanks" dxfId="1" priority="1">
      <formula>LEN(TRIM(G40))&gt;0</formula>
    </cfRule>
  </conditionalFormatting>
  <dataValidations count="5">
    <dataValidation type="list" allowBlank="1" showInputMessage="1" showErrorMessage="1" sqref="E6:F6">
      <formula1>OFFSET(ListeBU,0,0,COUNTA(ListeBU))</formula1>
    </dataValidation>
    <dataValidation type="list" allowBlank="1" showInputMessage="1" showErrorMessage="1" sqref="E7:F7">
      <formula1>OFFSET(ListeDA,0,0,COUNTA(ListeDA))</formula1>
    </dataValidation>
    <dataValidation type="list" allowBlank="1" showInputMessage="1" showErrorMessage="1" sqref="J6:K6">
      <formula1>OFFSET(ListeAG,0,0,COUNTA(ListeAG))</formula1>
    </dataValidation>
    <dataValidation type="list" allowBlank="1" showInputMessage="1" showErrorMessage="1" sqref="K36:K37">
      <formula1>OFFSET(CodeEval,0,0,COUNTA(CodeEval))</formula1>
    </dataValidation>
    <dataValidation type="whole" operator="greaterThan" allowBlank="1" showInputMessage="1" showErrorMessage="1" sqref="E8:F8">
      <formula1>0</formula1>
    </dataValidation>
  </dataValidations>
  <printOptions horizontalCentered="1"/>
  <pageMargins left="0.19685039370078741" right="0.19685039370078741" top="0.59055118110236227" bottom="0.78740157480314965" header="0.39370078740157483" footer="0.19685039370078741"/>
  <pageSetup paperSize="9" scale="95" orientation="portrait" r:id="rId1"/>
  <headerFooter>
    <oddFooter>&amp;L&amp;G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outlinePr summaryRight="0"/>
  </sheetPr>
  <dimension ref="B2:K17"/>
  <sheetViews>
    <sheetView showGridLines="0" showRowColHeaders="0" zoomScaleNormal="100" workbookViewId="0">
      <selection activeCell="L7" sqref="L7"/>
    </sheetView>
  </sheetViews>
  <sheetFormatPr baseColWidth="10" defaultColWidth="11.42578125" defaultRowHeight="12.75" outlineLevelCol="1" x14ac:dyDescent="0.25"/>
  <cols>
    <col min="1" max="1" width="2.7109375" style="4" customWidth="1"/>
    <col min="2" max="2" width="85.7109375" style="4" customWidth="1"/>
    <col min="3" max="3" width="10.7109375" style="4" customWidth="1"/>
    <col min="4" max="4" width="2.7109375" style="4" customWidth="1" collapsed="1"/>
    <col min="5" max="5" width="10.7109375" style="4" hidden="1" customWidth="1" outlineLevel="1"/>
    <col min="6" max="6" width="2.7109375" style="4" hidden="1" customWidth="1" outlineLevel="1"/>
    <col min="7" max="7" width="20.7109375" style="4" hidden="1" customWidth="1" outlineLevel="1"/>
    <col min="8" max="8" width="2.7109375" style="4" hidden="1" customWidth="1" outlineLevel="1"/>
    <col min="9" max="9" width="15.7109375" style="4" hidden="1" customWidth="1" outlineLevel="1"/>
    <col min="10" max="10" width="2.7109375" style="4" hidden="1" customWidth="1" outlineLevel="1"/>
    <col min="11" max="11" width="15.7109375" style="4" hidden="1" customWidth="1" outlineLevel="1"/>
    <col min="12" max="16384" width="11.42578125" style="4"/>
  </cols>
  <sheetData>
    <row r="2" spans="2:11" s="3" customFormat="1" ht="15" customHeight="1" x14ac:dyDescent="0.25">
      <c r="B2" s="26" t="s">
        <v>49</v>
      </c>
      <c r="C2" s="7" t="s">
        <v>50</v>
      </c>
      <c r="E2" s="7" t="s">
        <v>5</v>
      </c>
      <c r="G2" s="7" t="s">
        <v>51</v>
      </c>
      <c r="I2" s="7" t="s">
        <v>3</v>
      </c>
      <c r="K2" s="7" t="s">
        <v>50</v>
      </c>
    </row>
    <row r="3" spans="2:11" ht="15" customHeight="1" x14ac:dyDescent="0.25">
      <c r="B3" s="159" t="str">
        <f>'Pay Plan 2016'!C14</f>
        <v>Piloter et contrôler la performance de son périmètre</v>
      </c>
      <c r="C3" s="159"/>
      <c r="E3" s="29">
        <v>401</v>
      </c>
      <c r="G3" s="28" t="s">
        <v>52</v>
      </c>
      <c r="I3" s="28" t="s">
        <v>53</v>
      </c>
      <c r="K3" s="29">
        <v>1.2</v>
      </c>
    </row>
    <row r="4" spans="2:11" ht="15" customHeight="1" x14ac:dyDescent="0.25">
      <c r="B4" s="27" t="s">
        <v>54</v>
      </c>
      <c r="C4" s="44">
        <v>1</v>
      </c>
      <c r="E4" s="29">
        <v>761</v>
      </c>
      <c r="G4" s="28" t="s">
        <v>55</v>
      </c>
      <c r="I4" s="28" t="s">
        <v>56</v>
      </c>
      <c r="K4" s="29">
        <v>1</v>
      </c>
    </row>
    <row r="5" spans="2:11" ht="15" customHeight="1" x14ac:dyDescent="0.25">
      <c r="B5" s="27" t="s">
        <v>57</v>
      </c>
      <c r="C5" s="44">
        <v>1</v>
      </c>
      <c r="E5" s="29">
        <v>761</v>
      </c>
      <c r="G5" s="28" t="s">
        <v>58</v>
      </c>
      <c r="I5" s="28" t="s">
        <v>59</v>
      </c>
      <c r="K5" s="29">
        <v>0.8</v>
      </c>
    </row>
    <row r="6" spans="2:11" ht="15" customHeight="1" x14ac:dyDescent="0.25">
      <c r="B6" s="27" t="s">
        <v>60</v>
      </c>
      <c r="C6" s="44">
        <v>1</v>
      </c>
      <c r="E6" s="29">
        <v>800</v>
      </c>
      <c r="G6" s="28" t="s">
        <v>61</v>
      </c>
      <c r="I6" s="28" t="s">
        <v>4</v>
      </c>
      <c r="K6" s="29">
        <v>0.5</v>
      </c>
    </row>
    <row r="7" spans="2:11" ht="15" customHeight="1" x14ac:dyDescent="0.25">
      <c r="B7" s="159" t="str">
        <f>'Pay Plan 2016'!C15</f>
        <v>Manager son équipe en conduisant le changement, en l'organisant et l'animant</v>
      </c>
      <c r="C7" s="159"/>
      <c r="E7" s="29">
        <v>800</v>
      </c>
      <c r="G7" s="28" t="s">
        <v>62</v>
      </c>
      <c r="I7" s="28"/>
      <c r="K7" s="29">
        <v>0</v>
      </c>
    </row>
    <row r="8" spans="2:11" ht="15" customHeight="1" x14ac:dyDescent="0.25">
      <c r="B8" s="27" t="s">
        <v>63</v>
      </c>
      <c r="C8" s="44">
        <v>1</v>
      </c>
      <c r="E8" s="29">
        <v>805</v>
      </c>
      <c r="G8" s="28" t="s">
        <v>7</v>
      </c>
      <c r="I8" s="28"/>
      <c r="K8" s="29"/>
    </row>
    <row r="9" spans="2:11" ht="15" customHeight="1" x14ac:dyDescent="0.25">
      <c r="B9" s="27" t="s">
        <v>64</v>
      </c>
      <c r="C9" s="44">
        <v>1.2</v>
      </c>
      <c r="E9" s="29">
        <v>812</v>
      </c>
      <c r="G9" s="28" t="s">
        <v>65</v>
      </c>
      <c r="I9" s="28"/>
      <c r="K9" s="29"/>
    </row>
    <row r="10" spans="2:11" ht="15" customHeight="1" x14ac:dyDescent="0.25">
      <c r="B10" s="27" t="s">
        <v>66</v>
      </c>
      <c r="C10" s="44">
        <v>0.8</v>
      </c>
      <c r="E10" s="29"/>
      <c r="G10" s="28"/>
    </row>
    <row r="11" spans="2:11" ht="15" customHeight="1" x14ac:dyDescent="0.25">
      <c r="B11" s="27" t="s">
        <v>67</v>
      </c>
      <c r="C11" s="44">
        <v>1</v>
      </c>
      <c r="E11" s="29"/>
      <c r="G11" s="28"/>
    </row>
    <row r="12" spans="2:11" ht="15" customHeight="1" x14ac:dyDescent="0.25">
      <c r="B12" s="5"/>
      <c r="E12" s="29"/>
      <c r="G12" s="28"/>
    </row>
    <row r="13" spans="2:11" ht="15" customHeight="1" x14ac:dyDescent="0.25">
      <c r="B13" s="5"/>
      <c r="E13" s="29"/>
      <c r="G13" s="28"/>
    </row>
    <row r="14" spans="2:11" ht="15" customHeight="1" x14ac:dyDescent="0.25">
      <c r="E14" s="29"/>
      <c r="G14" s="28"/>
    </row>
    <row r="15" spans="2:11" ht="15" customHeight="1" x14ac:dyDescent="0.25">
      <c r="E15" s="29"/>
      <c r="G15" s="28"/>
    </row>
    <row r="16" spans="2:11" ht="15" customHeight="1" x14ac:dyDescent="0.25">
      <c r="E16" s="29"/>
      <c r="G16" s="28"/>
    </row>
    <row r="17" spans="5:7" ht="15" customHeight="1" x14ac:dyDescent="0.25">
      <c r="E17" s="29"/>
      <c r="G17" s="28"/>
    </row>
  </sheetData>
  <sheetProtection sheet="1" objects="1" scenarios="1"/>
  <sortState ref="E3:E9">
    <sortCondition ref="E3"/>
  </sortState>
  <mergeCells count="2">
    <mergeCell ref="B3:C3"/>
    <mergeCell ref="B7:C7"/>
  </mergeCells>
  <conditionalFormatting sqref="C4:C6 C8:C11">
    <cfRule type="notContainsBlanks" dxfId="0" priority="2">
      <formula>LEN(TRIM(C4))&gt;0</formula>
    </cfRule>
  </conditionalFormatting>
  <dataValidations count="1">
    <dataValidation type="list" allowBlank="1" showInputMessage="1" showErrorMessage="1" sqref="C4:C6 C8:C11">
      <formula1>OFFSET(CodeEval,0,0,COUNTA(CodeEval))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Pay Plan 2016</vt:lpstr>
      <vt:lpstr>Qualitatif</vt:lpstr>
      <vt:lpstr>CodeEval</vt:lpstr>
      <vt:lpstr>ListeAG</vt:lpstr>
      <vt:lpstr>ListeBU</vt:lpstr>
      <vt:lpstr>ListeDA</vt:lpstr>
      <vt:lpstr>'Pay Plan 2016'!Zone_d_impression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LEMIRE Jean luc</dc:creator>
  <cp:keywords/>
  <dc:description/>
  <cp:lastModifiedBy>Stéphane VETTER</cp:lastModifiedBy>
  <cp:revision/>
  <dcterms:created xsi:type="dcterms:W3CDTF">2016-02-18T16:04:59Z</dcterms:created>
  <dcterms:modified xsi:type="dcterms:W3CDTF">2017-11-22T13:48:21Z</dcterms:modified>
  <cp:category/>
  <cp:contentStatus/>
</cp:coreProperties>
</file>