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\Desktop\"/>
    </mc:Choice>
  </mc:AlternateContent>
  <bookViews>
    <workbookView xWindow="0" yWindow="0" windowWidth="20490" windowHeight="83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  <c r="E20" i="1" l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5" i="1"/>
  <c r="K5" i="1" s="1"/>
  <c r="H20" i="1"/>
  <c r="G20" i="1"/>
  <c r="F20" i="1"/>
  <c r="K20" i="1" l="1"/>
  <c r="J20" i="1"/>
</calcChain>
</file>

<file path=xl/sharedStrings.xml><?xml version="1.0" encoding="utf-8"?>
<sst xmlns="http://schemas.openxmlformats.org/spreadsheetml/2006/main" count="43" uniqueCount="24">
  <si>
    <t>Nom de la Propriété</t>
  </si>
  <si>
    <t>Cout a l'achat</t>
  </si>
  <si>
    <t>Loyer</t>
  </si>
  <si>
    <t>Charges</t>
  </si>
  <si>
    <t>Impots</t>
  </si>
  <si>
    <t>Rentabilité / Jour</t>
  </si>
  <si>
    <t>Temps pour rembourser l'achat</t>
  </si>
  <si>
    <t>Total</t>
  </si>
  <si>
    <t>Niveau</t>
  </si>
  <si>
    <t xml:space="preserve">Plate-forme pétrolière </t>
  </si>
  <si>
    <t xml:space="preserve">Centre de recherche </t>
  </si>
  <si>
    <t>International</t>
  </si>
  <si>
    <t>National</t>
  </si>
  <si>
    <t>Régional</t>
  </si>
  <si>
    <t>High-Tech</t>
  </si>
  <si>
    <t>Améliorée</t>
  </si>
  <si>
    <t>Aménagée</t>
  </si>
  <si>
    <t>Zone Portuaire</t>
  </si>
  <si>
    <t>Zone Nucléaire</t>
  </si>
  <si>
    <t>Quantité</t>
  </si>
  <si>
    <t>Zone Aérospatiale</t>
  </si>
  <si>
    <t>Charges et Impots</t>
  </si>
  <si>
    <t>Solde restant avec l'achat :</t>
  </si>
  <si>
    <t>Solde Actuel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</si>
</sst>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6" fontId="0" fillId="0" borderId="0" xfId="1" applyNumberFormat="1" applyFont="1"/>
    <xf numFmtId="6" fontId="0" fillId="0" borderId="0" xfId="0" applyNumberFormat="1"/>
    <xf numFmtId="1" fontId="0" fillId="0" borderId="0" xfId="0" applyNumberFormat="1"/>
  </cellXfs>
  <cellStyles count="2">
    <cellStyle name="Milliers" xfId="1" builtinId="3"/>
    <cellStyle name="Normal" xfId="0" builtinId="0"/>
  </cellStyles>
  <dxfs count="13">
    <dxf>
      <numFmt numFmtId="1" formatCode="0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4:K20" totalsRowCount="1">
  <autoFilter ref="B4:K19"/>
  <tableColumns count="10">
    <tableColumn id="1" name="Nom de la Propriété" totalsRowLabel="Total"/>
    <tableColumn id="8" name="Niveau"/>
    <tableColumn id="9" name="Quantité"/>
    <tableColumn id="2" name="Cout a l'achat" totalsRowFunction="sum" dataDxfId="12" totalsRowDxfId="6" dataCellStyle="Milliers"/>
    <tableColumn id="3" name="Loyer" totalsRowFunction="sum" dataDxfId="11" totalsRowDxfId="5" dataCellStyle="Milliers"/>
    <tableColumn id="4" name="Charges" totalsRowFunction="sum" dataDxfId="10" totalsRowDxfId="4" dataCellStyle="Milliers"/>
    <tableColumn id="5" name="Impots" totalsRowFunction="sum" dataDxfId="9" totalsRowDxfId="3" dataCellStyle="Milliers"/>
    <tableColumn id="10" name="Charges et Impots" dataDxfId="7" totalsRowDxfId="2" dataCellStyle="Milliers">
      <calculatedColumnFormula>(Tableau1[[#This Row],[Charges]]+Tableau1[[#This Row],[Impots]])</calculatedColumnFormula>
    </tableColumn>
    <tableColumn id="6" name="Rentabilité / Jour" totalsRowFunction="sum" dataDxfId="8" totalsRowDxfId="1" dataCellStyle="Milliers">
      <calculatedColumnFormula>(Tableau1[[#This Row],[Loyer]]*Tableau1[[#This Row],[Quantité]]-(Tableau1[[#This Row],[Charges]]*Tableau1[[#This Row],[Quantité]]+Tableau1[[#This Row],[Impots]]*Tableau1[[#This Row],[Quantité]]))</calculatedColumnFormula>
    </tableColumn>
    <tableColumn id="7" name="Temps pour rembourser l'achat" totalsRowFunction="sum" totalsRowDxfId="0">
      <calculatedColumnFormula>(Tableau1[[#This Row],[Cout a l''achat]]/Tableau1[[#This Row],[Rentabilité / Jour]])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0"/>
  <sheetViews>
    <sheetView tabSelected="1" topLeftCell="A3" workbookViewId="0">
      <selection activeCell="F21" sqref="F21"/>
    </sheetView>
  </sheetViews>
  <sheetFormatPr baseColWidth="10" defaultRowHeight="15" x14ac:dyDescent="0.25"/>
  <cols>
    <col min="1" max="1" width="7.140625" customWidth="1"/>
    <col min="2" max="2" width="31.28515625" bestFit="1" customWidth="1"/>
    <col min="3" max="3" width="15.7109375" bestFit="1" customWidth="1"/>
    <col min="4" max="4" width="11.140625" bestFit="1" customWidth="1"/>
    <col min="5" max="5" width="21.85546875" bestFit="1" customWidth="1"/>
    <col min="6" max="6" width="17.85546875" customWidth="1"/>
    <col min="7" max="7" width="16" customWidth="1"/>
    <col min="8" max="8" width="16.140625" customWidth="1"/>
    <col min="9" max="9" width="18.7109375" bestFit="1" customWidth="1"/>
    <col min="10" max="11" width="31.28515625" bestFit="1" customWidth="1"/>
  </cols>
  <sheetData>
    <row r="4" spans="2:11" x14ac:dyDescent="0.25">
      <c r="B4" t="s">
        <v>0</v>
      </c>
      <c r="C4" t="s">
        <v>8</v>
      </c>
      <c r="D4" t="s">
        <v>19</v>
      </c>
      <c r="E4" t="s">
        <v>1</v>
      </c>
      <c r="F4" t="s">
        <v>2</v>
      </c>
      <c r="G4" t="s">
        <v>3</v>
      </c>
      <c r="H4" t="s">
        <v>4</v>
      </c>
      <c r="I4" t="s">
        <v>21</v>
      </c>
      <c r="J4" t="s">
        <v>5</v>
      </c>
      <c r="K4" t="s">
        <v>6</v>
      </c>
    </row>
    <row r="5" spans="2:11" x14ac:dyDescent="0.25">
      <c r="B5" t="s">
        <v>9</v>
      </c>
      <c r="C5" t="s">
        <v>16</v>
      </c>
      <c r="D5">
        <v>1</v>
      </c>
      <c r="E5" s="1">
        <v>52176279892</v>
      </c>
      <c r="F5" s="1">
        <v>500000000</v>
      </c>
      <c r="G5" s="1">
        <v>125000000</v>
      </c>
      <c r="H5" s="1">
        <v>105000000</v>
      </c>
      <c r="I5" s="1">
        <f>(Tableau1[[#This Row],[Charges]]+Tableau1[[#This Row],[Impots]])</f>
        <v>230000000</v>
      </c>
      <c r="J5" s="1">
        <f>(Tableau1[[#This Row],[Loyer]]*Tableau1[[#This Row],[Quantité]]-(Tableau1[[#This Row],[Charges]]*Tableau1[[#This Row],[Quantité]]+Tableau1[[#This Row],[Impots]]*Tableau1[[#This Row],[Quantité]]))</f>
        <v>270000000</v>
      </c>
      <c r="K5" s="3">
        <f>(Tableau1[[#This Row],[Cout a l''achat]]/Tableau1[[#This Row],[Rentabilité / Jour]])</f>
        <v>193.24548108148147</v>
      </c>
    </row>
    <row r="6" spans="2:11" x14ac:dyDescent="0.25">
      <c r="B6" t="s">
        <v>9</v>
      </c>
      <c r="C6" t="s">
        <v>15</v>
      </c>
      <c r="D6">
        <v>1</v>
      </c>
      <c r="E6" s="1">
        <v>192534094456</v>
      </c>
      <c r="F6" s="1">
        <v>1160000000</v>
      </c>
      <c r="G6" s="1">
        <v>360000000</v>
      </c>
      <c r="H6" s="1">
        <v>340000000</v>
      </c>
      <c r="I6" s="1">
        <f>(Tableau1[[#This Row],[Charges]]+Tableau1[[#This Row],[Impots]])</f>
        <v>700000000</v>
      </c>
      <c r="J6" s="1">
        <f>(Tableau1[[#This Row],[Loyer]]*Tableau1[[#This Row],[Quantité]]-(Tableau1[[#This Row],[Charges]]*Tableau1[[#This Row],[Quantité]]+Tableau1[[#This Row],[Impots]]*Tableau1[[#This Row],[Quantité]]))</f>
        <v>460000000</v>
      </c>
      <c r="K6" s="3">
        <f>(Tableau1[[#This Row],[Cout a l''achat]]/Tableau1[[#This Row],[Rentabilité / Jour]])</f>
        <v>418.55237925217392</v>
      </c>
    </row>
    <row r="7" spans="2:11" x14ac:dyDescent="0.25">
      <c r="B7" t="s">
        <v>9</v>
      </c>
      <c r="C7" t="s">
        <v>14</v>
      </c>
      <c r="D7">
        <v>1</v>
      </c>
      <c r="E7" s="1">
        <v>302296431243</v>
      </c>
      <c r="F7" s="1">
        <v>1750000000</v>
      </c>
      <c r="G7" s="1">
        <v>460000000</v>
      </c>
      <c r="H7" s="1">
        <v>440000000</v>
      </c>
      <c r="I7" s="1">
        <f>(Tableau1[[#This Row],[Charges]]+Tableau1[[#This Row],[Impots]])</f>
        <v>900000000</v>
      </c>
      <c r="J7" s="1">
        <f>(Tableau1[[#This Row],[Loyer]]*Tableau1[[#This Row],[Quantité]]-(Tableau1[[#This Row],[Charges]]*Tableau1[[#This Row],[Quantité]]+Tableau1[[#This Row],[Impots]]*Tableau1[[#This Row],[Quantité]]))</f>
        <v>850000000</v>
      </c>
      <c r="K7" s="3">
        <f>(Tableau1[[#This Row],[Cout a l''achat]]/Tableau1[[#This Row],[Rentabilité / Jour]])</f>
        <v>355.64286028588236</v>
      </c>
    </row>
    <row r="8" spans="2:11" x14ac:dyDescent="0.25">
      <c r="B8" t="s">
        <v>10</v>
      </c>
      <c r="C8" t="s">
        <v>13</v>
      </c>
      <c r="D8">
        <v>1</v>
      </c>
      <c r="E8" s="1">
        <v>50646193325</v>
      </c>
      <c r="F8" s="1">
        <v>670000000</v>
      </c>
      <c r="G8" s="1">
        <v>290000000</v>
      </c>
      <c r="H8" s="1">
        <v>64000000</v>
      </c>
      <c r="I8" s="1">
        <f>(Tableau1[[#This Row],[Charges]]+Tableau1[[#This Row],[Impots]])</f>
        <v>354000000</v>
      </c>
      <c r="J8" s="1">
        <f>(Tableau1[[#This Row],[Loyer]]*Tableau1[[#This Row],[Quantité]]-(Tableau1[[#This Row],[Charges]]*Tableau1[[#This Row],[Quantité]]+Tableau1[[#This Row],[Impots]]*Tableau1[[#This Row],[Quantité]]))</f>
        <v>316000000</v>
      </c>
      <c r="K8" s="3">
        <f>(Tableau1[[#This Row],[Cout a l''achat]]/Tableau1[[#This Row],[Rentabilité / Jour]])</f>
        <v>160.27276368670886</v>
      </c>
    </row>
    <row r="9" spans="2:11" x14ac:dyDescent="0.25">
      <c r="B9" t="s">
        <v>10</v>
      </c>
      <c r="C9" t="s">
        <v>12</v>
      </c>
      <c r="D9">
        <v>1</v>
      </c>
      <c r="E9" s="1">
        <v>91068738095</v>
      </c>
      <c r="F9" s="1">
        <v>1350000000</v>
      </c>
      <c r="G9" s="1">
        <v>580000000</v>
      </c>
      <c r="H9" s="1">
        <v>120000000</v>
      </c>
      <c r="I9" s="1">
        <f>(Tableau1[[#This Row],[Charges]]+Tableau1[[#This Row],[Impots]])</f>
        <v>700000000</v>
      </c>
      <c r="J9" s="1">
        <f>(Tableau1[[#This Row],[Loyer]]*Tableau1[[#This Row],[Quantité]]-(Tableau1[[#This Row],[Charges]]*Tableau1[[#This Row],[Quantité]]+Tableau1[[#This Row],[Impots]]*Tableau1[[#This Row],[Quantité]]))</f>
        <v>650000000</v>
      </c>
      <c r="K9" s="3">
        <f>(Tableau1[[#This Row],[Cout a l''achat]]/Tableau1[[#This Row],[Rentabilité / Jour]])</f>
        <v>140.10575091538462</v>
      </c>
    </row>
    <row r="10" spans="2:11" x14ac:dyDescent="0.25">
      <c r="B10" t="s">
        <v>10</v>
      </c>
      <c r="C10" t="s">
        <v>11</v>
      </c>
      <c r="D10">
        <v>1</v>
      </c>
      <c r="E10" s="1">
        <v>311377764122</v>
      </c>
      <c r="F10" s="1">
        <v>2200000000</v>
      </c>
      <c r="G10" s="1">
        <v>750000000</v>
      </c>
      <c r="H10" s="1">
        <v>350000000</v>
      </c>
      <c r="I10" s="1">
        <f>(Tableau1[[#This Row],[Charges]]+Tableau1[[#This Row],[Impots]])</f>
        <v>1100000000</v>
      </c>
      <c r="J10" s="1">
        <f>(Tableau1[[#This Row],[Loyer]]*Tableau1[[#This Row],[Quantité]]-(Tableau1[[#This Row],[Charges]]*Tableau1[[#This Row],[Quantité]]+Tableau1[[#This Row],[Impots]]*Tableau1[[#This Row],[Quantité]]))</f>
        <v>1100000000</v>
      </c>
      <c r="K10" s="3">
        <f>(Tableau1[[#This Row],[Cout a l''achat]]/Tableau1[[#This Row],[Rentabilité / Jour]])</f>
        <v>283.07069465636363</v>
      </c>
    </row>
    <row r="11" spans="2:11" x14ac:dyDescent="0.25">
      <c r="B11" t="s">
        <v>17</v>
      </c>
      <c r="C11" t="s">
        <v>13</v>
      </c>
      <c r="D11">
        <v>1</v>
      </c>
      <c r="E11" s="1">
        <v>281705589177</v>
      </c>
      <c r="F11" s="1">
        <v>5999000000</v>
      </c>
      <c r="G11" s="1">
        <v>1875000000</v>
      </c>
      <c r="H11" s="1">
        <v>937500000</v>
      </c>
      <c r="I11" s="1">
        <f>(Tableau1[[#This Row],[Charges]]+Tableau1[[#This Row],[Impots]])</f>
        <v>2812500000</v>
      </c>
      <c r="J11" s="1">
        <f>(Tableau1[[#This Row],[Loyer]]*Tableau1[[#This Row],[Quantité]]-(Tableau1[[#This Row],[Charges]]*Tableau1[[#This Row],[Quantité]]+Tableau1[[#This Row],[Impots]]*Tableau1[[#This Row],[Quantité]]))</f>
        <v>3186500000</v>
      </c>
      <c r="K11" s="3">
        <f>(Tableau1[[#This Row],[Cout a l''achat]]/Tableau1[[#This Row],[Rentabilité / Jour]])</f>
        <v>88.405959258434024</v>
      </c>
    </row>
    <row r="12" spans="2:11" x14ac:dyDescent="0.25">
      <c r="B12" t="s">
        <v>17</v>
      </c>
      <c r="C12" t="s">
        <v>12</v>
      </c>
      <c r="D12">
        <v>1</v>
      </c>
      <c r="E12" s="1">
        <v>482498135843</v>
      </c>
      <c r="F12" s="1">
        <v>8953000000</v>
      </c>
      <c r="G12" s="1">
        <v>2812500000</v>
      </c>
      <c r="H12" s="1">
        <v>1406250000</v>
      </c>
      <c r="I12" s="1">
        <f>(Tableau1[[#This Row],[Charges]]+Tableau1[[#This Row],[Impots]])</f>
        <v>4218750000</v>
      </c>
      <c r="J12" s="1">
        <f>(Tableau1[[#This Row],[Loyer]]*Tableau1[[#This Row],[Quantité]]-(Tableau1[[#This Row],[Charges]]*Tableau1[[#This Row],[Quantité]]+Tableau1[[#This Row],[Impots]]*Tableau1[[#This Row],[Quantité]]))</f>
        <v>4734250000</v>
      </c>
      <c r="K12" s="3">
        <f>(Tableau1[[#This Row],[Cout a l''achat]]/Tableau1[[#This Row],[Rentabilité / Jour]])</f>
        <v>101.91648853419233</v>
      </c>
    </row>
    <row r="13" spans="2:11" x14ac:dyDescent="0.25">
      <c r="B13" t="s">
        <v>17</v>
      </c>
      <c r="C13" t="s">
        <v>11</v>
      </c>
      <c r="D13">
        <v>1</v>
      </c>
      <c r="E13" s="1">
        <v>1317159456506</v>
      </c>
      <c r="F13" s="1">
        <v>13980000000</v>
      </c>
      <c r="G13" s="1">
        <v>4218750000</v>
      </c>
      <c r="H13" s="1">
        <v>2109375000</v>
      </c>
      <c r="I13" s="1">
        <f>(Tableau1[[#This Row],[Charges]]+Tableau1[[#This Row],[Impots]])</f>
        <v>6328125000</v>
      </c>
      <c r="J13" s="1">
        <f>(Tableau1[[#This Row],[Loyer]]*Tableau1[[#This Row],[Quantité]]-(Tableau1[[#This Row],[Charges]]*Tableau1[[#This Row],[Quantité]]+Tableau1[[#This Row],[Impots]]*Tableau1[[#This Row],[Quantité]]))</f>
        <v>7651875000</v>
      </c>
      <c r="K13" s="3">
        <f>(Tableau1[[#This Row],[Cout a l''achat]]/Tableau1[[#This Row],[Rentabilité / Jour]])</f>
        <v>172.1355166551989</v>
      </c>
    </row>
    <row r="14" spans="2:11" x14ac:dyDescent="0.25">
      <c r="B14" t="s">
        <v>18</v>
      </c>
      <c r="C14" t="s">
        <v>13</v>
      </c>
      <c r="D14">
        <v>1</v>
      </c>
      <c r="E14" s="1">
        <v>2086587944188</v>
      </c>
      <c r="F14" s="1">
        <v>29995000000</v>
      </c>
      <c r="G14" s="1">
        <v>9375000000</v>
      </c>
      <c r="H14" s="1">
        <v>4687500000</v>
      </c>
      <c r="I14" s="1">
        <f>(Tableau1[[#This Row],[Charges]]+Tableau1[[#This Row],[Impots]])</f>
        <v>14062500000</v>
      </c>
      <c r="J14" s="1">
        <f>(Tableau1[[#This Row],[Loyer]]*Tableau1[[#This Row],[Quantité]]-(Tableau1[[#This Row],[Charges]]*Tableau1[[#This Row],[Quantité]]+Tableau1[[#This Row],[Impots]]*Tableau1[[#This Row],[Quantité]]))</f>
        <v>15932500000</v>
      </c>
      <c r="K14" s="3">
        <f>(Tableau1[[#This Row],[Cout a l''achat]]/Tableau1[[#This Row],[Rentabilité / Jour]])</f>
        <v>130.96425194966264</v>
      </c>
    </row>
    <row r="15" spans="2:11" x14ac:dyDescent="0.25">
      <c r="B15" t="s">
        <v>18</v>
      </c>
      <c r="C15" t="s">
        <v>12</v>
      </c>
      <c r="D15">
        <v>1</v>
      </c>
      <c r="E15" s="1">
        <v>2373638841039</v>
      </c>
      <c r="F15" s="1">
        <v>44765000000</v>
      </c>
      <c r="G15" s="1">
        <v>14062500000</v>
      </c>
      <c r="H15" s="1">
        <v>7031250000</v>
      </c>
      <c r="I15" s="1">
        <f>(Tableau1[[#This Row],[Charges]]+Tableau1[[#This Row],[Impots]])</f>
        <v>21093750000</v>
      </c>
      <c r="J15" s="1">
        <f>(Tableau1[[#This Row],[Loyer]]*Tableau1[[#This Row],[Quantité]]-(Tableau1[[#This Row],[Charges]]*Tableau1[[#This Row],[Quantité]]+Tableau1[[#This Row],[Impots]]*Tableau1[[#This Row],[Quantité]]))</f>
        <v>23671250000</v>
      </c>
      <c r="K15" s="3">
        <f>(Tableau1[[#This Row],[Cout a l''achat]]/Tableau1[[#This Row],[Rentabilité / Jour]])</f>
        <v>100.27517942816708</v>
      </c>
    </row>
    <row r="16" spans="2:11" x14ac:dyDescent="0.25">
      <c r="B16" t="s">
        <v>18</v>
      </c>
      <c r="C16" t="s">
        <v>11</v>
      </c>
      <c r="D16">
        <v>1</v>
      </c>
      <c r="E16" s="1">
        <v>6643091510316</v>
      </c>
      <c r="F16" s="1">
        <v>69900000000</v>
      </c>
      <c r="G16" s="1">
        <v>21093750000</v>
      </c>
      <c r="H16" s="1">
        <v>10546875000</v>
      </c>
      <c r="I16" s="1">
        <f>(Tableau1[[#This Row],[Charges]]+Tableau1[[#This Row],[Impots]])</f>
        <v>31640625000</v>
      </c>
      <c r="J16" s="1">
        <f>(Tableau1[[#This Row],[Loyer]]*Tableau1[[#This Row],[Quantité]]-(Tableau1[[#This Row],[Charges]]*Tableau1[[#This Row],[Quantité]]+Tableau1[[#This Row],[Impots]]*Tableau1[[#This Row],[Quantité]]))</f>
        <v>38259375000</v>
      </c>
      <c r="K16" s="3">
        <f>(Tableau1[[#This Row],[Cout a l''achat]]/Tableau1[[#This Row],[Rentabilité / Jour]])</f>
        <v>173.63303792380299</v>
      </c>
    </row>
    <row r="17" spans="2:11" x14ac:dyDescent="0.25">
      <c r="B17" t="s">
        <v>20</v>
      </c>
      <c r="C17" t="s">
        <v>13</v>
      </c>
      <c r="D17">
        <v>1</v>
      </c>
      <c r="E17" s="1">
        <v>25841650513578</v>
      </c>
      <c r="F17" s="1">
        <v>149975000000</v>
      </c>
      <c r="G17" s="1">
        <v>46875000000</v>
      </c>
      <c r="H17" s="1">
        <v>23437500000</v>
      </c>
      <c r="I17" s="1">
        <f>(Tableau1[[#This Row],[Charges]]+Tableau1[[#This Row],[Impots]])</f>
        <v>70312500000</v>
      </c>
      <c r="J17" s="1">
        <f>(Tableau1[[#This Row],[Loyer]]*Tableau1[[#This Row],[Quantité]]-(Tableau1[[#This Row],[Charges]]*Tableau1[[#This Row],[Quantité]]+Tableau1[[#This Row],[Impots]]*Tableau1[[#This Row],[Quantité]]))</f>
        <v>79662500000</v>
      </c>
      <c r="K17" s="3">
        <f>(Tableau1[[#This Row],[Cout a l''achat]]/Tableau1[[#This Row],[Rentabilité / Jour]])</f>
        <v>324.389148138434</v>
      </c>
    </row>
    <row r="18" spans="2:11" x14ac:dyDescent="0.25">
      <c r="B18" t="s">
        <v>20</v>
      </c>
      <c r="C18" t="s">
        <v>12</v>
      </c>
      <c r="D18">
        <v>1</v>
      </c>
      <c r="E18" s="1">
        <v>27830677783556</v>
      </c>
      <c r="F18" s="1">
        <v>223825000000</v>
      </c>
      <c r="G18" s="1">
        <v>70312500000</v>
      </c>
      <c r="H18" s="1">
        <v>35156250000</v>
      </c>
      <c r="I18" s="1">
        <f>(Tableau1[[#This Row],[Charges]]+Tableau1[[#This Row],[Impots]])</f>
        <v>105468750000</v>
      </c>
      <c r="J18" s="1">
        <f>(Tableau1[[#This Row],[Loyer]]*Tableau1[[#This Row],[Quantité]]-(Tableau1[[#This Row],[Charges]]*Tableau1[[#This Row],[Quantité]]+Tableau1[[#This Row],[Impots]]*Tableau1[[#This Row],[Quantité]]))</f>
        <v>118356250000</v>
      </c>
      <c r="K18" s="3">
        <f>(Tableau1[[#This Row],[Cout a l''achat]]/Tableau1[[#This Row],[Rentabilité / Jour]])</f>
        <v>235.14328802708772</v>
      </c>
    </row>
    <row r="19" spans="2:11" x14ac:dyDescent="0.25">
      <c r="B19" t="s">
        <v>20</v>
      </c>
      <c r="C19" t="s">
        <v>11</v>
      </c>
      <c r="D19">
        <v>1</v>
      </c>
      <c r="E19" s="1">
        <v>55686770281829</v>
      </c>
      <c r="F19" s="1">
        <v>349500000000</v>
      </c>
      <c r="G19" s="1">
        <v>105468750000</v>
      </c>
      <c r="H19" s="1">
        <v>52734375000</v>
      </c>
      <c r="I19" s="1">
        <f>(Tableau1[[#This Row],[Charges]]+Tableau1[[#This Row],[Impots]])</f>
        <v>158203125000</v>
      </c>
      <c r="J19" s="1">
        <f>(Tableau1[[#This Row],[Loyer]]*Tableau1[[#This Row],[Quantité]]-(Tableau1[[#This Row],[Charges]]*Tableau1[[#This Row],[Quantité]]+Tableau1[[#This Row],[Impots]]*Tableau1[[#This Row],[Quantité]]))</f>
        <v>191296875000</v>
      </c>
      <c r="K19" s="3">
        <f>(Tableau1[[#This Row],[Cout a l''achat]]/Tableau1[[#This Row],[Rentabilité / Jour]])</f>
        <v>291.10130670889947</v>
      </c>
    </row>
    <row r="20" spans="2:11" x14ac:dyDescent="0.25">
      <c r="B20" t="s">
        <v>7</v>
      </c>
      <c r="E20" s="2">
        <f>SUBTOTAL(109,Tableau1[Cout a l''achat])</f>
        <v>123543879557165</v>
      </c>
      <c r="F20" s="2">
        <f>SUBTOTAL(109,Tableau1[Loyer])</f>
        <v>904522000000</v>
      </c>
      <c r="G20" s="2">
        <f>SUBTOTAL(109,Tableau1[Charges])</f>
        <v>278658750000</v>
      </c>
      <c r="H20" s="2">
        <f>SUBTOTAL(109,Tableau1[Impots])</f>
        <v>139465875000</v>
      </c>
      <c r="I20" s="2"/>
      <c r="J20" s="2">
        <f>SUBTOTAL(109,Tableau1[Rentabilité / Jour])</f>
        <v>486397375000</v>
      </c>
      <c r="K20" s="3">
        <f>SUBTOTAL(109,Tableau1[Temps pour rembourser l''achat])</f>
        <v>3168.8541065018735</v>
      </c>
    </row>
    <row r="21" spans="2:11" x14ac:dyDescent="0.25">
      <c r="E21" s="1"/>
      <c r="F21" s="1"/>
      <c r="G21" s="1"/>
      <c r="H21" s="1"/>
      <c r="I21" s="1"/>
      <c r="J21" s="3"/>
    </row>
    <row r="22" spans="2:11" x14ac:dyDescent="0.25">
      <c r="B22" t="s">
        <v>22</v>
      </c>
      <c r="E22" s="2">
        <f>(E24-E20)</f>
        <v>1.2490079856010836E+16</v>
      </c>
      <c r="F22" s="1"/>
      <c r="G22" s="1"/>
      <c r="H22" s="1"/>
      <c r="I22" s="1"/>
      <c r="J22" s="3"/>
    </row>
    <row r="23" spans="2:11" x14ac:dyDescent="0.25">
      <c r="E23" s="1"/>
      <c r="F23" s="1"/>
      <c r="G23" s="1"/>
      <c r="H23" s="1"/>
      <c r="I23" s="1"/>
      <c r="J23" s="3"/>
    </row>
    <row r="24" spans="2:11" x14ac:dyDescent="0.25">
      <c r="B24" t="s">
        <v>23</v>
      </c>
      <c r="E24" s="1">
        <v>1.2613623735568E+16</v>
      </c>
      <c r="F24" s="1"/>
      <c r="G24" s="1"/>
      <c r="H24" s="1"/>
      <c r="I24" s="1"/>
      <c r="J24" s="3"/>
    </row>
    <row r="25" spans="2:11" x14ac:dyDescent="0.25">
      <c r="E25" s="1"/>
      <c r="F25" s="1"/>
      <c r="G25" s="1"/>
      <c r="H25" s="1"/>
      <c r="I25" s="1"/>
      <c r="J25" s="3"/>
    </row>
    <row r="26" spans="2:11" x14ac:dyDescent="0.25">
      <c r="E26" s="1"/>
      <c r="F26" s="1"/>
      <c r="G26" s="1"/>
      <c r="H26" s="1"/>
      <c r="I26" s="1"/>
      <c r="J26" s="3"/>
    </row>
    <row r="27" spans="2:11" x14ac:dyDescent="0.25">
      <c r="E27" s="1"/>
      <c r="F27" s="1"/>
      <c r="G27" s="1"/>
      <c r="H27" s="1"/>
      <c r="I27" s="1"/>
      <c r="J27" s="3"/>
    </row>
    <row r="28" spans="2:11" x14ac:dyDescent="0.25">
      <c r="E28" s="1"/>
      <c r="F28" s="1"/>
      <c r="G28" s="1"/>
      <c r="H28" s="1"/>
      <c r="I28" s="1"/>
      <c r="J28" s="3"/>
    </row>
    <row r="29" spans="2:11" x14ac:dyDescent="0.25">
      <c r="E29" s="1"/>
      <c r="F29" s="1"/>
      <c r="G29" s="1"/>
      <c r="H29" s="1"/>
      <c r="I29" s="1"/>
      <c r="J29" s="3"/>
    </row>
    <row r="30" spans="2:11" x14ac:dyDescent="0.25">
      <c r="E30" s="1"/>
      <c r="F30" s="1"/>
      <c r="G30" s="1"/>
      <c r="H30" s="1"/>
      <c r="I30" s="1"/>
      <c r="J30" s="3"/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kla</dc:creator>
  <cp:lastModifiedBy>michel kla</cp:lastModifiedBy>
  <dcterms:created xsi:type="dcterms:W3CDTF">2018-01-20T15:14:31Z</dcterms:created>
  <dcterms:modified xsi:type="dcterms:W3CDTF">2018-01-20T16:54:33Z</dcterms:modified>
</cp:coreProperties>
</file>