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e\Desktop\"/>
    </mc:Choice>
  </mc:AlternateContent>
  <bookViews>
    <workbookView xWindow="0" yWindow="0" windowWidth="20490" windowHeight="83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5" i="1"/>
  <c r="I11" i="1" s="1"/>
  <c r="E11" i="1"/>
  <c r="C21" i="1" s="1"/>
  <c r="J6" i="1"/>
  <c r="K6" i="1" s="1"/>
  <c r="J7" i="1"/>
  <c r="K7" i="1" s="1"/>
  <c r="J8" i="1"/>
  <c r="K8" i="1" s="1"/>
  <c r="J9" i="1"/>
  <c r="K9" i="1" s="1"/>
  <c r="J10" i="1"/>
  <c r="K10" i="1" s="1"/>
  <c r="J5" i="1"/>
  <c r="K5" i="1" s="1"/>
  <c r="H11" i="1"/>
  <c r="G11" i="1"/>
  <c r="F11" i="1"/>
  <c r="K11" i="1" l="1"/>
  <c r="J11" i="1"/>
</calcChain>
</file>

<file path=xl/sharedStrings.xml><?xml version="1.0" encoding="utf-8"?>
<sst xmlns="http://schemas.openxmlformats.org/spreadsheetml/2006/main" count="25" uniqueCount="18">
  <si>
    <t>Nom de la Propriété</t>
  </si>
  <si>
    <t>Cout a l'achat</t>
  </si>
  <si>
    <t>Loyer</t>
  </si>
  <si>
    <t>Charges</t>
  </si>
  <si>
    <t>Impots</t>
  </si>
  <si>
    <t>Rentabilité / Jour</t>
  </si>
  <si>
    <t>Temps pour rembourser l'achat</t>
  </si>
  <si>
    <t>Total</t>
  </si>
  <si>
    <t>Niveau</t>
  </si>
  <si>
    <t>Quantité</t>
  </si>
  <si>
    <t>Technopole</t>
  </si>
  <si>
    <t>Régionale</t>
  </si>
  <si>
    <t>Internationale</t>
  </si>
  <si>
    <t>Nationale</t>
  </si>
  <si>
    <t>Solde actuel</t>
  </si>
  <si>
    <t>Technopole Moyenne</t>
  </si>
  <si>
    <t>Charges et Impots</t>
  </si>
  <si>
    <t>Solde restant avec l'achat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</si>
</sst>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3" formatCode="_-* #,##0.00\ _€_-;\-* #,##0.00\ _€_-;_-* &quot;-&quot;??\ _€_-;_-@_-"/>
    <numFmt numFmtId="172" formatCode="#,##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6" fontId="0" fillId="0" borderId="0" xfId="1" applyNumberFormat="1" applyFont="1"/>
    <xf numFmtId="6" fontId="0" fillId="0" borderId="0" xfId="0" applyNumberFormat="1"/>
    <xf numFmtId="1" fontId="0" fillId="0" borderId="0" xfId="0" applyNumberFormat="1"/>
    <xf numFmtId="172" fontId="0" fillId="0" borderId="0" xfId="0" applyNumberFormat="1"/>
  </cellXfs>
  <cellStyles count="2">
    <cellStyle name="Milliers" xfId="1" builtinId="3"/>
    <cellStyle name="Normal" xfId="0" builtinId="0"/>
  </cellStyles>
  <dxfs count="13">
    <dxf>
      <numFmt numFmtId="10" formatCode="#,##0\ &quot;€&quot;;[Red]\-#,##0\ &quot;€&quot;"/>
    </dxf>
    <dxf>
      <numFmt numFmtId="1" formatCode="0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  <dxf>
      <numFmt numFmtId="10" formatCode="#,##0\ &quot;€&quot;;[Red]\-#,##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B4:K11" totalsRowCount="1">
  <autoFilter ref="B4:K10"/>
  <tableColumns count="10">
    <tableColumn id="1" name="Nom de la Propriété" totalsRowLabel="Total"/>
    <tableColumn id="8" name="Niveau"/>
    <tableColumn id="9" name="Quantité"/>
    <tableColumn id="2" name="Cout a l'achat" totalsRowFunction="sum" dataDxfId="12" totalsRowDxfId="6" dataCellStyle="Milliers"/>
    <tableColumn id="3" name="Loyer" totalsRowFunction="sum" dataDxfId="11" totalsRowDxfId="5" dataCellStyle="Milliers"/>
    <tableColumn id="4" name="Charges" totalsRowFunction="sum" dataDxfId="10" totalsRowDxfId="4" dataCellStyle="Milliers"/>
    <tableColumn id="5" name="Impots" totalsRowFunction="sum" dataDxfId="9" totalsRowDxfId="3" dataCellStyle="Milliers"/>
    <tableColumn id="10" name="Charges et Impots" totalsRowFunction="sum" dataDxfId="7" totalsRowDxfId="0" dataCellStyle="Milliers">
      <calculatedColumnFormula>(Tableau1[[#This Row],[Charges]]+Tableau1[[#This Row],[Impots]])</calculatedColumnFormula>
    </tableColumn>
    <tableColumn id="6" name="Rentabilité / Jour" totalsRowFunction="sum" dataDxfId="8" totalsRowDxfId="2" dataCellStyle="Milliers">
      <calculatedColumnFormula>(Tableau1[[#This Row],[Loyer]]*Tableau1[[#This Row],[Quantité]]-(Tableau1[[#This Row],[Charges]]*Tableau1[[#This Row],[Quantité]]+Tableau1[[#This Row],[Impots]]*Tableau1[[#This Row],[Quantité]]))</calculatedColumnFormula>
    </tableColumn>
    <tableColumn id="7" name="Temps pour rembourser l'achat" totalsRowFunction="sum" totalsRowDxfId="1">
      <calculatedColumnFormula>(Tableau1[[#This Row],[Cout a l''achat]]/Tableau1[[#This Row],[Rentabilité / Jour]])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30"/>
  <sheetViews>
    <sheetView tabSelected="1" topLeftCell="A3" workbookViewId="0">
      <selection activeCell="D18" sqref="D18"/>
    </sheetView>
  </sheetViews>
  <sheetFormatPr baseColWidth="10" defaultRowHeight="15" x14ac:dyDescent="0.25"/>
  <cols>
    <col min="1" max="1" width="7.140625" customWidth="1"/>
    <col min="2" max="2" width="23.5703125" bestFit="1" customWidth="1"/>
    <col min="3" max="3" width="24.42578125" bestFit="1" customWidth="1"/>
    <col min="4" max="4" width="20.7109375" bestFit="1" customWidth="1"/>
    <col min="5" max="6" width="22.85546875" customWidth="1"/>
    <col min="7" max="8" width="18.28515625" bestFit="1" customWidth="1"/>
    <col min="9" max="9" width="18.7109375" bestFit="1" customWidth="1"/>
    <col min="10" max="10" width="31.28515625" bestFit="1" customWidth="1"/>
  </cols>
  <sheetData>
    <row r="4" spans="2:11" x14ac:dyDescent="0.25">
      <c r="B4" t="s">
        <v>0</v>
      </c>
      <c r="C4" t="s">
        <v>8</v>
      </c>
      <c r="D4" t="s">
        <v>9</v>
      </c>
      <c r="E4" t="s">
        <v>1</v>
      </c>
      <c r="F4" t="s">
        <v>2</v>
      </c>
      <c r="G4" t="s">
        <v>3</v>
      </c>
      <c r="H4" t="s">
        <v>4</v>
      </c>
      <c r="I4" t="s">
        <v>16</v>
      </c>
      <c r="J4" t="s">
        <v>5</v>
      </c>
      <c r="K4" t="s">
        <v>6</v>
      </c>
    </row>
    <row r="5" spans="2:11" x14ac:dyDescent="0.25">
      <c r="B5" t="s">
        <v>10</v>
      </c>
      <c r="C5" t="s">
        <v>11</v>
      </c>
      <c r="D5">
        <v>1</v>
      </c>
      <c r="E5" s="1">
        <v>296365906679000</v>
      </c>
      <c r="F5" s="1">
        <v>1880748212994</v>
      </c>
      <c r="G5" s="1">
        <v>586262347540</v>
      </c>
      <c r="H5" s="1">
        <v>293131173770</v>
      </c>
      <c r="I5" s="1">
        <f>(Tableau1[[#This Row],[Charges]]+Tableau1[[#This Row],[Impots]])</f>
        <v>879393521310</v>
      </c>
      <c r="J5" s="1">
        <f>(Tableau1[[#This Row],[Loyer]]*Tableau1[[#This Row],[Quantité]]-(Tableau1[[#This Row],[Charges]]*Tableau1[[#This Row],[Quantité]]+Tableau1[[#This Row],[Impots]]*Tableau1[[#This Row],[Quantité]]))</f>
        <v>1001354691684</v>
      </c>
      <c r="K5" s="3">
        <f>(Tableau1[[#This Row],[Cout a l''achat]]/Tableau1[[#This Row],[Rentabilité / Jour]])</f>
        <v>295.96496540161507</v>
      </c>
    </row>
    <row r="6" spans="2:11" x14ac:dyDescent="0.25">
      <c r="B6" t="s">
        <v>10</v>
      </c>
      <c r="C6" t="s">
        <v>13</v>
      </c>
      <c r="D6">
        <v>1</v>
      </c>
      <c r="E6" s="1">
        <v>852625080738690</v>
      </c>
      <c r="F6" s="1">
        <v>5642244638982</v>
      </c>
      <c r="G6" s="1">
        <v>1758787042620</v>
      </c>
      <c r="H6" s="1">
        <v>879393521310</v>
      </c>
      <c r="I6" s="1">
        <f>(Tableau1[[#This Row],[Charges]]+Tableau1[[#This Row],[Impots]])</f>
        <v>2638180563930</v>
      </c>
      <c r="J6" s="1">
        <f>(Tableau1[[#This Row],[Loyer]]*Tableau1[[#This Row],[Quantité]]-(Tableau1[[#This Row],[Charges]]*Tableau1[[#This Row],[Quantité]]+Tableau1[[#This Row],[Impots]]*Tableau1[[#This Row],[Quantité]]))</f>
        <v>3004064075052</v>
      </c>
      <c r="K6" s="3">
        <f>(Tableau1[[#This Row],[Cout a l''achat]]/Tableau1[[#This Row],[Rentabilité / Jour]])</f>
        <v>283.8238664146773</v>
      </c>
    </row>
    <row r="7" spans="2:11" x14ac:dyDescent="0.25">
      <c r="B7" t="s">
        <v>10</v>
      </c>
      <c r="C7" t="s">
        <v>12</v>
      </c>
      <c r="D7">
        <v>1</v>
      </c>
      <c r="E7" s="1">
        <v>3468667422708700</v>
      </c>
      <c r="F7" s="1">
        <v>16926733916946</v>
      </c>
      <c r="G7" s="1">
        <v>5276361127860</v>
      </c>
      <c r="H7" s="1">
        <v>2638180563930</v>
      </c>
      <c r="I7" s="1">
        <f>(Tableau1[[#This Row],[Charges]]+Tableau1[[#This Row],[Impots]])</f>
        <v>7914541691790</v>
      </c>
      <c r="J7" s="1">
        <f>(Tableau1[[#This Row],[Loyer]]*Tableau1[[#This Row],[Quantité]]-(Tableau1[[#This Row],[Charges]]*Tableau1[[#This Row],[Quantité]]+Tableau1[[#This Row],[Impots]]*Tableau1[[#This Row],[Quantité]]))</f>
        <v>9012192225156</v>
      </c>
      <c r="K7" s="3">
        <f>(Tableau1[[#This Row],[Cout a l''achat]]/Tableau1[[#This Row],[Rentabilité / Jour]])</f>
        <v>384.88608942744315</v>
      </c>
    </row>
    <row r="8" spans="2:11" x14ac:dyDescent="0.25">
      <c r="B8" t="s">
        <v>15</v>
      </c>
      <c r="C8" t="s">
        <v>11</v>
      </c>
      <c r="D8">
        <v>1</v>
      </c>
      <c r="E8" s="1">
        <v>290205014400000</v>
      </c>
      <c r="F8" s="1">
        <v>3761496425988</v>
      </c>
      <c r="G8" s="1">
        <v>1172524695080</v>
      </c>
      <c r="H8" s="1">
        <v>586262347540</v>
      </c>
      <c r="I8" s="1">
        <f>(Tableau1[[#This Row],[Charges]]+Tableau1[[#This Row],[Impots]])</f>
        <v>1758787042620</v>
      </c>
      <c r="J8" s="1">
        <f>(Tableau1[[#This Row],[Loyer]]*Tableau1[[#This Row],[Quantité]]-(Tableau1[[#This Row],[Charges]]*Tableau1[[#This Row],[Quantité]]+Tableau1[[#This Row],[Impots]]*Tableau1[[#This Row],[Quantité]]))</f>
        <v>2002709383368</v>
      </c>
      <c r="K8" s="3">
        <f>(Tableau1[[#This Row],[Cout a l''achat]]/Tableau1[[#This Row],[Rentabilité / Jour]])</f>
        <v>144.90620397052112</v>
      </c>
    </row>
    <row r="9" spans="2:11" x14ac:dyDescent="0.25">
      <c r="B9" t="s">
        <v>15</v>
      </c>
      <c r="C9" t="s">
        <v>13</v>
      </c>
      <c r="D9">
        <v>1</v>
      </c>
      <c r="E9" s="1">
        <v>854060590080000</v>
      </c>
      <c r="F9" s="1">
        <v>11284489277964</v>
      </c>
      <c r="G9" s="1">
        <v>3517574085240</v>
      </c>
      <c r="H9" s="1">
        <v>1758787042620</v>
      </c>
      <c r="I9" s="1">
        <f>(Tableau1[[#This Row],[Charges]]+Tableau1[[#This Row],[Impots]])</f>
        <v>5276361127860</v>
      </c>
      <c r="J9" s="1">
        <f>(Tableau1[[#This Row],[Loyer]]*Tableau1[[#This Row],[Quantité]]-(Tableau1[[#This Row],[Charges]]*Tableau1[[#This Row],[Quantité]]+Tableau1[[#This Row],[Impots]]*Tableau1[[#This Row],[Quantité]]))</f>
        <v>6008128150104</v>
      </c>
      <c r="K9" s="3">
        <f>(Tableau1[[#This Row],[Cout a l''achat]]/Tableau1[[#This Row],[Rentabilité / Jour]])</f>
        <v>142.15086109060712</v>
      </c>
    </row>
    <row r="10" spans="2:11" x14ac:dyDescent="0.25">
      <c r="B10" t="s">
        <v>15</v>
      </c>
      <c r="C10" t="s">
        <v>12</v>
      </c>
      <c r="D10">
        <v>1</v>
      </c>
      <c r="E10" s="1">
        <v>2798405496000000</v>
      </c>
      <c r="F10" s="1">
        <v>33853467833892</v>
      </c>
      <c r="G10" s="1">
        <v>10552722255720</v>
      </c>
      <c r="H10" s="1">
        <v>5276361127860</v>
      </c>
      <c r="I10" s="1">
        <f>(Tableau1[[#This Row],[Charges]]+Tableau1[[#This Row],[Impots]])</f>
        <v>15829083383580</v>
      </c>
      <c r="J10" s="1">
        <f>(Tableau1[[#This Row],[Loyer]]*Tableau1[[#This Row],[Quantité]]-(Tableau1[[#This Row],[Charges]]*Tableau1[[#This Row],[Quantité]]+Tableau1[[#This Row],[Impots]]*Tableau1[[#This Row],[Quantité]]))</f>
        <v>18024384450312</v>
      </c>
      <c r="K10" s="3">
        <f>(Tableau1[[#This Row],[Cout a l''achat]]/Tableau1[[#This Row],[Rentabilité / Jour]])</f>
        <v>155.25664711127263</v>
      </c>
    </row>
    <row r="11" spans="2:11" x14ac:dyDescent="0.25">
      <c r="B11" t="s">
        <v>7</v>
      </c>
      <c r="E11" s="2">
        <f>SUBTOTAL(109,Tableau1[Cout a l''achat])</f>
        <v>8560329510606390</v>
      </c>
      <c r="F11" s="2">
        <f>SUBTOTAL(109,Tableau1[Loyer])</f>
        <v>73349180306766</v>
      </c>
      <c r="G11" s="2">
        <f>SUBTOTAL(109,Tableau1[Charges])</f>
        <v>22864231554060</v>
      </c>
      <c r="H11" s="2">
        <f>SUBTOTAL(109,Tableau1[Impots])</f>
        <v>11432115777030</v>
      </c>
      <c r="I11" s="2">
        <f>SUBTOTAL(109,Tableau1[Charges et Impots])</f>
        <v>34296347331090</v>
      </c>
      <c r="J11" s="2">
        <f>SUBTOTAL(109,Tableau1[Rentabilité / Jour])</f>
        <v>39052832975676</v>
      </c>
      <c r="K11" s="3">
        <f>SUBTOTAL(109,Tableau1[Temps pour rembourser l''achat])</f>
        <v>1406.9886334161365</v>
      </c>
    </row>
    <row r="12" spans="2:11" x14ac:dyDescent="0.25">
      <c r="E12" s="1"/>
      <c r="F12" s="1"/>
      <c r="G12" s="1"/>
      <c r="H12" s="1"/>
      <c r="I12" s="1"/>
      <c r="J12" s="3"/>
    </row>
    <row r="13" spans="2:11" x14ac:dyDescent="0.25">
      <c r="E13" s="1"/>
      <c r="F13" s="1"/>
      <c r="G13" s="1"/>
      <c r="H13" s="1"/>
      <c r="I13" s="1"/>
      <c r="J13" s="3"/>
    </row>
    <row r="14" spans="2:11" x14ac:dyDescent="0.25">
      <c r="E14" s="1"/>
      <c r="F14" s="1"/>
      <c r="G14" s="1"/>
      <c r="H14" s="1"/>
      <c r="I14" s="1"/>
      <c r="J14" s="3"/>
    </row>
    <row r="15" spans="2:11" x14ac:dyDescent="0.25">
      <c r="E15" s="1"/>
      <c r="F15" s="1"/>
      <c r="G15" s="1"/>
      <c r="H15" s="1"/>
      <c r="I15" s="1"/>
      <c r="J15" s="3"/>
    </row>
    <row r="16" spans="2:11" x14ac:dyDescent="0.25">
      <c r="E16" s="1"/>
      <c r="F16" s="1"/>
      <c r="G16" s="1"/>
      <c r="H16" s="1"/>
      <c r="I16" s="1"/>
      <c r="J16" s="3"/>
    </row>
    <row r="17" spans="2:10" x14ac:dyDescent="0.25">
      <c r="C17" s="4"/>
      <c r="E17" s="1"/>
      <c r="F17" s="1"/>
      <c r="G17" s="1"/>
      <c r="H17" s="1"/>
      <c r="I17" s="1"/>
      <c r="J17" s="3"/>
    </row>
    <row r="18" spans="2:10" x14ac:dyDescent="0.25">
      <c r="E18" s="1"/>
      <c r="F18" s="1"/>
      <c r="G18" s="1"/>
      <c r="H18" s="1"/>
      <c r="I18" s="1"/>
      <c r="J18" s="3"/>
    </row>
    <row r="19" spans="2:10" x14ac:dyDescent="0.25">
      <c r="E19" s="1"/>
      <c r="F19" s="1"/>
      <c r="G19" s="1"/>
      <c r="H19" s="1"/>
      <c r="I19" s="1"/>
      <c r="J19" s="3"/>
    </row>
    <row r="20" spans="2:10" x14ac:dyDescent="0.25">
      <c r="C20" s="4"/>
      <c r="E20" s="1"/>
      <c r="F20" s="1"/>
      <c r="G20" s="1"/>
      <c r="H20" s="1"/>
      <c r="I20" s="1"/>
      <c r="J20" s="3"/>
    </row>
    <row r="21" spans="2:10" x14ac:dyDescent="0.25">
      <c r="B21" t="s">
        <v>17</v>
      </c>
      <c r="C21" s="4">
        <f>(C23-E11)</f>
        <v>4053294224961610</v>
      </c>
      <c r="E21" s="1"/>
      <c r="F21" s="1"/>
      <c r="G21" s="1"/>
      <c r="H21" s="1"/>
      <c r="I21" s="1"/>
      <c r="J21" s="3"/>
    </row>
    <row r="22" spans="2:10" x14ac:dyDescent="0.25">
      <c r="C22" s="4"/>
      <c r="E22" s="1"/>
      <c r="F22" s="1"/>
      <c r="G22" s="1"/>
      <c r="H22" s="1"/>
      <c r="I22" s="1"/>
      <c r="J22" s="3"/>
    </row>
    <row r="23" spans="2:10" x14ac:dyDescent="0.25">
      <c r="B23" t="s">
        <v>14</v>
      </c>
      <c r="C23" s="4">
        <v>1.2613623735568E+16</v>
      </c>
      <c r="E23" s="1"/>
      <c r="F23" s="1"/>
      <c r="G23" s="1"/>
      <c r="H23" s="1"/>
      <c r="I23" s="1"/>
      <c r="J23" s="3"/>
    </row>
    <row r="24" spans="2:10" x14ac:dyDescent="0.25">
      <c r="E24" s="1"/>
      <c r="F24" s="1"/>
      <c r="G24" s="1"/>
      <c r="H24" s="1"/>
      <c r="I24" s="1"/>
      <c r="J24" s="3"/>
    </row>
    <row r="25" spans="2:10" x14ac:dyDescent="0.25">
      <c r="E25" s="1"/>
      <c r="F25" s="1"/>
      <c r="G25" s="1"/>
      <c r="H25" s="1"/>
      <c r="I25" s="1"/>
      <c r="J25" s="3"/>
    </row>
    <row r="26" spans="2:10" x14ac:dyDescent="0.25">
      <c r="E26" s="1"/>
      <c r="F26" s="1"/>
      <c r="G26" s="1"/>
      <c r="H26" s="1"/>
      <c r="I26" s="1"/>
      <c r="J26" s="3"/>
    </row>
    <row r="27" spans="2:10" x14ac:dyDescent="0.25">
      <c r="E27" s="1"/>
      <c r="F27" s="1"/>
      <c r="G27" s="1"/>
      <c r="H27" s="1"/>
      <c r="I27" s="1"/>
      <c r="J27" s="3"/>
    </row>
    <row r="28" spans="2:10" x14ac:dyDescent="0.25">
      <c r="E28" s="1"/>
      <c r="F28" s="1"/>
      <c r="G28" s="1"/>
      <c r="H28" s="1"/>
      <c r="I28" s="1"/>
      <c r="J28" s="3"/>
    </row>
    <row r="29" spans="2:10" x14ac:dyDescent="0.25">
      <c r="E29" s="1"/>
      <c r="F29" s="1"/>
      <c r="G29" s="1"/>
      <c r="H29" s="1"/>
      <c r="I29" s="1"/>
      <c r="J29" s="3"/>
    </row>
    <row r="30" spans="2:10" x14ac:dyDescent="0.25">
      <c r="E30" s="1"/>
      <c r="F30" s="1"/>
      <c r="G30" s="1"/>
      <c r="H30" s="1"/>
      <c r="I30" s="1"/>
      <c r="J30" s="3"/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kla</dc:creator>
  <cp:lastModifiedBy>michel kla</cp:lastModifiedBy>
  <dcterms:created xsi:type="dcterms:W3CDTF">2018-01-20T15:14:31Z</dcterms:created>
  <dcterms:modified xsi:type="dcterms:W3CDTF">2018-01-20T16:48:00Z</dcterms:modified>
</cp:coreProperties>
</file>