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lassement" sheetId="1" r:id="rId4"/>
    <sheet name="Calendrier" sheetId="2" r:id="rId5"/>
  </sheets>
</workbook>
</file>

<file path=xl/sharedStrings.xml><?xml version="1.0" encoding="utf-8"?>
<sst xmlns="http://schemas.openxmlformats.org/spreadsheetml/2006/main" uniqueCount="60">
  <si>
    <t>Position</t>
  </si>
  <si>
    <t>Equipe</t>
  </si>
  <si>
    <t>Pts</t>
  </si>
  <si>
    <t>Gagné</t>
  </si>
  <si>
    <t>Nul</t>
  </si>
  <si>
    <t>Perdu</t>
  </si>
  <si>
    <t>Bonus</t>
  </si>
  <si>
    <t>Bonus Off</t>
  </si>
  <si>
    <t>Bonus Def</t>
  </si>
  <si>
    <t>Perpignan</t>
  </si>
  <si>
    <t>Montauban</t>
  </si>
  <si>
    <t>Mont-de-Marsan</t>
  </si>
  <si>
    <t>Grenoble</t>
  </si>
  <si>
    <t>Biarritz</t>
  </si>
  <si>
    <t>Béziers</t>
  </si>
  <si>
    <t>Bayonne</t>
  </si>
  <si>
    <t>Nevers</t>
  </si>
  <si>
    <t>17-18 août</t>
  </si>
  <si>
    <t>Victoires</t>
  </si>
  <si>
    <t>Défaites</t>
  </si>
  <si>
    <t>Pts domicile</t>
  </si>
  <si>
    <t>Pts extérieur</t>
  </si>
  <si>
    <t>Domicile</t>
  </si>
  <si>
    <t>Exterieur</t>
  </si>
  <si>
    <t>Bo</t>
  </si>
  <si>
    <t>Bd</t>
  </si>
  <si>
    <t>Dax - Béziers</t>
  </si>
  <si>
    <t>Colomiers - Biarritz</t>
  </si>
  <si>
    <t>Grenoble - Carcassonne</t>
  </si>
  <si>
    <t>Montauban - Massy</t>
  </si>
  <si>
    <t>Narbonne - Nevers</t>
  </si>
  <si>
    <t>Aurillac - Vannes</t>
  </si>
  <si>
    <t>Perpignan - Angoulême</t>
  </si>
  <si>
    <t>Bayonne - Mont-de-Marsan</t>
  </si>
  <si>
    <t>Colomiers</t>
  </si>
  <si>
    <t>Angoulême</t>
  </si>
  <si>
    <t>24-25 août</t>
  </si>
  <si>
    <t>Vannes</t>
  </si>
  <si>
    <t>Massy</t>
  </si>
  <si>
    <t>Bayonne - Colomiers</t>
  </si>
  <si>
    <t>Carcassonne</t>
  </si>
  <si>
    <t>Grenoble - Aurillac</t>
  </si>
  <si>
    <t>Aurillac</t>
  </si>
  <si>
    <t>Mont-de-Marsan - Perpignan</t>
  </si>
  <si>
    <t>Dax</t>
  </si>
  <si>
    <t>Montauban - Dax</t>
  </si>
  <si>
    <t>Narbonne</t>
  </si>
  <si>
    <t>Massy - Biarritz</t>
  </si>
  <si>
    <t>Vannes - Narbonne</t>
  </si>
  <si>
    <t>Carcassonne - Béziers</t>
  </si>
  <si>
    <t>Nevers - Angoulême</t>
  </si>
  <si>
    <t>31 août - 1 Septembre</t>
  </si>
  <si>
    <t>Béziers - Nevers</t>
  </si>
  <si>
    <t>Biarritz - Montauban</t>
  </si>
  <si>
    <t>Colomiers - Massy</t>
  </si>
  <si>
    <t>Narbonne - Bayonne</t>
  </si>
  <si>
    <t>Angoulême - Grenoble</t>
  </si>
  <si>
    <t>Aurillac - Mont-de-Marsan</t>
  </si>
  <si>
    <t>Dax - Vannes</t>
  </si>
  <si>
    <t xml:space="preserve">Perpignan - Carcassonne 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</si>
</sst>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2"/>
      <color indexed="8"/>
      <name val="Calibri"/>
    </font>
    <font>
      <sz val="12"/>
      <color indexed="8"/>
      <name val="Helvetica"/>
    </font>
    <font>
      <sz val="15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horizontal="center" vertical="bottom"/>
    </xf>
    <xf numFmtId="1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2" applyNumberFormat="1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horizontal="center" vertical="center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0" borderId="10" applyNumberFormat="1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fillId="3" borderId="2" applyNumberFormat="1" applyFont="1" applyFill="1" applyBorder="1" applyAlignment="1" applyProtection="0">
      <alignment vertical="bottom"/>
    </xf>
    <xf numFmtId="0" fontId="0" fillId="3" borderId="2" applyNumberFormat="0" applyFont="1" applyFill="1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0" borderId="9" applyNumberFormat="1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1" fontId="0" borderId="8" applyNumberFormat="1" applyFont="1" applyFill="0" applyBorder="1" applyAlignment="1" applyProtection="0">
      <alignment vertical="bottom"/>
    </xf>
    <xf numFmtId="1" fontId="0" borderId="11" applyNumberFormat="1" applyFont="1" applyFill="0" applyBorder="1" applyAlignment="1" applyProtection="0">
      <alignment vertical="bottom"/>
    </xf>
    <xf numFmtId="49" fontId="0" borderId="11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horizontal="center" vertical="bottom"/>
    </xf>
    <xf numFmtId="1" fontId="0" borderId="8" applyNumberFormat="1" applyFont="1" applyFill="0" applyBorder="1" applyAlignment="1" applyProtection="0">
      <alignment horizontal="center" vertical="bottom"/>
    </xf>
    <xf numFmtId="1" fontId="0" borderId="11" applyNumberFormat="1" applyFont="1" applyFill="0" applyBorder="1" applyAlignment="1" applyProtection="0">
      <alignment horizontal="center" vertical="bottom"/>
    </xf>
    <xf numFmtId="0" fontId="0" borderId="8" applyNumberFormat="1" applyFont="1" applyFill="0" applyBorder="1" applyAlignment="1" applyProtection="0">
      <alignment vertical="bottom"/>
    </xf>
    <xf numFmtId="49" fontId="0" borderId="13" applyNumberFormat="1" applyFont="1" applyFill="0" applyBorder="1" applyAlignment="1" applyProtection="0">
      <alignment vertical="bottom"/>
    </xf>
    <xf numFmtId="0" fontId="0" borderId="13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borderId="16" applyNumberFormat="1" applyFont="1" applyFill="0" applyBorder="1" applyAlignment="1" applyProtection="0">
      <alignment horizontal="center" vertical="bottom"/>
    </xf>
    <xf numFmtId="0" fontId="0" borderId="8" applyNumberFormat="1" applyFont="1" applyFill="0" applyBorder="1" applyAlignment="1" applyProtection="0">
      <alignment horizontal="center" vertical="bottom"/>
    </xf>
    <xf numFmtId="0" fontId="0" borderId="2" applyNumberFormat="1" applyFont="1" applyFill="0" applyBorder="1" applyAlignment="1" applyProtection="0">
      <alignment horizontal="center" vertical="bottom"/>
    </xf>
    <xf numFmtId="0" fontId="0" borderId="7" applyNumberFormat="1" applyFont="1" applyFill="0" applyBorder="1" applyAlignment="1" applyProtection="0">
      <alignment horizontal="center" vertical="bottom"/>
    </xf>
    <xf numFmtId="0" fontId="0" borderId="17" applyNumberFormat="0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0" fontId="0" borderId="13" applyNumberFormat="1" applyFont="1" applyFill="0" applyBorder="1" applyAlignment="1" applyProtection="0">
      <alignment horizontal="center" vertical="bottom"/>
    </xf>
    <xf numFmtId="0" fontId="0" borderId="19" applyNumberFormat="0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0" fontId="0" borderId="21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b0f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I20"/>
  <sheetViews>
    <sheetView workbookViewId="0" showGridLines="0" defaultGridColor="1"/>
  </sheetViews>
  <sheetFormatPr defaultColWidth="10.7143" defaultRowHeight="15.75" customHeight="1" outlineLevelRow="0" outlineLevelCol="0"/>
  <cols>
    <col min="1" max="1" width="15.5781" style="1" customWidth="1"/>
    <col min="2" max="2" width="15.5781" style="1" customWidth="1"/>
    <col min="3" max="3" width="10.7344" style="1" customWidth="1"/>
    <col min="4" max="4" hidden="1" width="10.7143" style="1" customWidth="1"/>
    <col min="5" max="5" hidden="1" width="10.7143" style="1" customWidth="1"/>
    <col min="6" max="6" hidden="1" width="10.7143" style="1" customWidth="1"/>
    <col min="7" max="7" hidden="1" width="10.7143" style="1" customWidth="1"/>
    <col min="8" max="8" hidden="1" width="10.7143" style="1" customWidth="1"/>
    <col min="9" max="9" hidden="1" width="10.7143" style="1" customWidth="1"/>
    <col min="10" max="256" width="10.7344" style="1" customWidth="1"/>
  </cols>
  <sheetData>
    <row r="1" ht="15.75" customHeight="1">
      <c r="A1" s="2"/>
      <c r="B1" s="2"/>
      <c r="C1" s="2"/>
      <c r="D1" s="2"/>
      <c r="E1" s="2"/>
      <c r="F1" s="2"/>
      <c r="G1" s="2"/>
      <c r="H1" s="2"/>
      <c r="I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</row>
    <row r="4" ht="15.75" customHeight="1">
      <c r="A4" t="s" s="3">
        <v>0</v>
      </c>
      <c r="B4" t="s" s="3">
        <v>1</v>
      </c>
      <c r="C4" t="s" s="3">
        <v>2</v>
      </c>
      <c r="D4" t="s" s="3">
        <v>3</v>
      </c>
      <c r="E4" t="s" s="3">
        <v>4</v>
      </c>
      <c r="F4" t="s" s="3">
        <v>5</v>
      </c>
      <c r="G4" t="s" s="3">
        <v>6</v>
      </c>
      <c r="H4" t="s" s="3">
        <v>7</v>
      </c>
      <c r="I4" t="s" s="3">
        <v>8</v>
      </c>
    </row>
    <row r="5" ht="15.75" customHeight="1">
      <c r="A5" s="4">
        <f>RANK(C5,$C$5:$C$12,0)</f>
        <v>1</v>
      </c>
      <c r="B5" t="s" s="3">
        <f>INDEX('Calendrier'!O$2:O$17,MATCH(C5,'Calendrier'!P$20:P$35,0))</f>
        <v>9</v>
      </c>
      <c r="C5" s="4">
        <f>LARGE('Calendrier'!P$20:P$35,ROWS(B4))</f>
        <v>86.0000002</v>
      </c>
      <c r="D5" s="4">
        <f>INDEX('Calendrier'!Q$2:Q$15,MATCH($B5,'Calendrier'!$O$2:$O$15,0))</f>
        <v>0</v>
      </c>
      <c r="E5" s="4">
        <f>INDEX('Calendrier'!R$2:R$15,MATCH($B5,'Calendrier'!$O$2:$O$15,0))</f>
        <v>0</v>
      </c>
      <c r="F5" s="4">
        <f>INDEX('Calendrier'!S$2:S$15,MATCH($B5,'Calendrier'!$O$2:$O$15,0))</f>
      </c>
      <c r="G5" s="4">
        <f>INDEX('Calendrier'!V$2:V$15,MATCH($B5,'Calendrier'!$O$2:$O$15,0))</f>
        <v>0</v>
      </c>
      <c r="H5" s="4">
        <f>INDEX('Calendrier'!W$2:W$15,MATCH($B5,'Calendrier'!$O$2:$O$15,0))</f>
        <v>0</v>
      </c>
      <c r="I5" s="4">
        <f>INDEX('Calendrier'!X$2:X$15,MATCH($B5,'Calendrier'!$O$2:$O$15,0))</f>
        <v>0</v>
      </c>
    </row>
    <row r="6" ht="15.75" customHeight="1">
      <c r="A6" s="4">
        <f>RANK(C6,$C$5:$C$12,0)</f>
        <v>2</v>
      </c>
      <c r="B6" t="s" s="3">
        <f>INDEX('Calendrier'!O$2:O$17,MATCH(C6,'Calendrier'!P$20:P$35,0))</f>
        <v>10</v>
      </c>
      <c r="C6" s="4">
        <f>LARGE('Calendrier'!P$20:P$33,ROWS(B4:B5))</f>
        <v>84.0000003</v>
      </c>
      <c r="D6" s="4">
        <f>INDEX('Calendrier'!Q$2:Q$15,MATCH($B6,'Calendrier'!$O$2:$O$15,0))</f>
        <v>0</v>
      </c>
      <c r="E6" s="4">
        <f>INDEX('Calendrier'!R$2:R$15,MATCH($B6,'Calendrier'!$O$2:$O$15,0))</f>
        <v>0</v>
      </c>
      <c r="F6" s="4">
        <f>INDEX('Calendrier'!S$2:S$15,MATCH($B6,'Calendrier'!$O$2:$O$15,0))</f>
      </c>
      <c r="G6" s="4">
        <f>INDEX('Calendrier'!V$2:V$15,MATCH($B6,'Calendrier'!$O$2:$O$15,0))</f>
        <v>0</v>
      </c>
      <c r="H6" s="4">
        <f>INDEX('Calendrier'!W$2:W$15,MATCH($B6,'Calendrier'!$O$2:$O$15,0))</f>
        <v>0</v>
      </c>
      <c r="I6" s="4">
        <f>INDEX('Calendrier'!X$2:X$15,MATCH($B6,'Calendrier'!$O$2:$O$15,0))</f>
        <v>0</v>
      </c>
    </row>
    <row r="7" ht="15.75" customHeight="1">
      <c r="A7" s="4">
        <f>RANK(C7,$C$5:$C$12,0)</f>
        <v>3</v>
      </c>
      <c r="B7" t="s" s="3">
        <f>INDEX('Calendrier'!O$2:O$17,MATCH(C7,'Calendrier'!P$20:P$35,0))</f>
        <v>11</v>
      </c>
      <c r="C7" s="4">
        <f>LARGE('Calendrier'!P$20:P$33,ROWS(B4:B6))</f>
        <v>78.0000004</v>
      </c>
      <c r="D7" s="4">
        <f>INDEX('Calendrier'!Q$2:Q$15,MATCH($B7,'Calendrier'!$O$2:$O$15,0))</f>
        <v>0</v>
      </c>
      <c r="E7" s="4">
        <f>INDEX('Calendrier'!R$2:R$15,MATCH($B7,'Calendrier'!$O$2:$O$15,0))</f>
        <v>0</v>
      </c>
      <c r="F7" s="4">
        <f>INDEX('Calendrier'!S$2:S$15,MATCH($B7,'Calendrier'!$O$2:$O$15,0))</f>
      </c>
      <c r="G7" s="4">
        <f>INDEX('Calendrier'!V$2:V$15,MATCH($B7,'Calendrier'!$O$2:$O$15,0))</f>
        <v>0</v>
      </c>
      <c r="H7" s="4">
        <f>INDEX('Calendrier'!W$2:W$15,MATCH($B7,'Calendrier'!$O$2:$O$15,0))</f>
        <v>0</v>
      </c>
      <c r="I7" s="4">
        <f>INDEX('Calendrier'!X$2:X$15,MATCH($B7,'Calendrier'!$O$2:$O$15,0))</f>
        <v>0</v>
      </c>
    </row>
    <row r="8" ht="15.75" customHeight="1">
      <c r="A8" s="4">
        <f>RANK(C8,$C$5:$C$12,0)</f>
        <v>4</v>
      </c>
      <c r="B8" t="s" s="3">
        <f>INDEX('Calendrier'!O$2:O$17,MATCH(C8,'Calendrier'!P$20:P$35,0))</f>
        <v>12</v>
      </c>
      <c r="C8" s="4">
        <f>LARGE('Calendrier'!P$20:P$33,ROWS(B4:B7))</f>
        <v>75.0000005</v>
      </c>
      <c r="D8" s="4">
        <f>INDEX('Calendrier'!Q$2:Q$15,MATCH($B8,'Calendrier'!$O$2:$O$15,0))</f>
        <v>0</v>
      </c>
      <c r="E8" s="4">
        <f>INDEX('Calendrier'!R$2:R$15,MATCH($B8,'Calendrier'!$O$2:$O$15,0))</f>
        <v>0</v>
      </c>
      <c r="F8" s="4">
        <f>INDEX('Calendrier'!S$2:S$15,MATCH($B8,'Calendrier'!$O$2:$O$15,0))</f>
      </c>
      <c r="G8" s="4">
        <f>INDEX('Calendrier'!V$2:V$15,MATCH($B8,'Calendrier'!$O$2:$O$15,0))</f>
        <v>0</v>
      </c>
      <c r="H8" s="4">
        <f>INDEX('Calendrier'!W$2:W$15,MATCH($B8,'Calendrier'!$O$2:$O$15,0))</f>
        <v>0</v>
      </c>
      <c r="I8" s="4">
        <f>INDEX('Calendrier'!X$2:X$15,MATCH($B8,'Calendrier'!$O$2:$O$15,0))</f>
        <v>0</v>
      </c>
    </row>
    <row r="9" ht="15.75" customHeight="1">
      <c r="A9" s="4">
        <f>RANK(C9,$C$5:$C$12,0)</f>
        <v>5</v>
      </c>
      <c r="B9" t="s" s="3">
        <f>INDEX('Calendrier'!O$2:O$17,MATCH(C9,'Calendrier'!P$20:P$35,0))</f>
        <v>13</v>
      </c>
      <c r="C9" s="4">
        <f>LARGE('Calendrier'!P$20:P$33,ROWS(B4:B8))</f>
        <v>74.00000060000001</v>
      </c>
      <c r="D9" s="4">
        <f>INDEX('Calendrier'!Q$2:Q$15,MATCH($B9,'Calendrier'!$O$2:$O$15,0))</f>
        <v>0</v>
      </c>
      <c r="E9" s="4">
        <f>INDEX('Calendrier'!R$2:R$15,MATCH($B9,'Calendrier'!$O$2:$O$15,0))</f>
        <v>0</v>
      </c>
      <c r="F9" s="4">
        <f>INDEX('Calendrier'!S$2:S$15,MATCH($B9,'Calendrier'!$O$2:$O$15,0))</f>
      </c>
      <c r="G9" s="4">
        <f>INDEX('Calendrier'!V$2:V$15,MATCH($B9,'Calendrier'!$O$2:$O$15,0))</f>
        <v>0</v>
      </c>
      <c r="H9" s="4">
        <f>INDEX('Calendrier'!W$2:W$15,MATCH($B9,'Calendrier'!$O$2:$O$15,0))</f>
        <v>0</v>
      </c>
      <c r="I9" s="4">
        <f>INDEX('Calendrier'!X$2:X$15,MATCH($B9,'Calendrier'!$O$2:$O$15,0))</f>
        <v>0</v>
      </c>
    </row>
    <row r="10" ht="15.75" customHeight="1">
      <c r="A10" s="4">
        <f>RANK(C10,$C$5:$C$12,0)</f>
        <v>6</v>
      </c>
      <c r="B10" t="s" s="3">
        <f>INDEX('Calendrier'!O$2:O$17,MATCH(C10,'Calendrier'!P$20:P$35,0))</f>
        <v>14</v>
      </c>
      <c r="C10" s="4">
        <f>LARGE('Calendrier'!P$20:P$33,ROWS(B4:B9))</f>
        <v>71.0000007</v>
      </c>
      <c r="D10" s="4">
        <f>INDEX('Calendrier'!Q$2:Q$15,MATCH($B10,'Calendrier'!$O$2:$O$15,0))</f>
        <v>0</v>
      </c>
      <c r="E10" s="4">
        <f>INDEX('Calendrier'!R$2:R$15,MATCH($B10,'Calendrier'!$O$2:$O$15,0))</f>
        <v>0</v>
      </c>
      <c r="F10" s="4">
        <f>INDEX('Calendrier'!S$2:S$15,MATCH($B10,'Calendrier'!$O$2:$O$15,0))</f>
      </c>
      <c r="G10" s="4">
        <f>INDEX('Calendrier'!V$2:V$15,MATCH($B10,'Calendrier'!$O$2:$O$15,0))</f>
        <v>0</v>
      </c>
      <c r="H10" s="4">
        <f>INDEX('Calendrier'!W$2:W$15,MATCH($B10,'Calendrier'!$O$2:$O$15,0))</f>
        <v>0</v>
      </c>
      <c r="I10" s="4">
        <f>INDEX('Calendrier'!X$2:X$15,MATCH($B10,'Calendrier'!$O$2:$O$15,0))</f>
        <v>0</v>
      </c>
    </row>
    <row r="11" ht="15.75" customHeight="1">
      <c r="A11" s="4">
        <f>RANK(C11,$C$5:$C$12,0)</f>
        <v>7</v>
      </c>
      <c r="B11" t="s" s="3">
        <f>INDEX('Calendrier'!O$2:O$17,MATCH(C11,'Calendrier'!P$20:P$35,0))</f>
        <v>15</v>
      </c>
      <c r="C11" s="4">
        <f>LARGE('Calendrier'!P$20:P$33,ROWS(B4:B10))</f>
        <v>60.0000009</v>
      </c>
      <c r="D11" s="4">
        <f>INDEX('Calendrier'!Q$2:Q$15,MATCH($B11,'Calendrier'!$O$2:$O$15,0))</f>
        <v>0</v>
      </c>
      <c r="E11" s="4">
        <f>INDEX('Calendrier'!R$2:R$15,MATCH($B11,'Calendrier'!$O$2:$O$15,0))</f>
        <v>0</v>
      </c>
      <c r="F11" s="4">
        <f>INDEX('Calendrier'!S$2:S$15,MATCH($B11,'Calendrier'!$O$2:$O$15,0))</f>
      </c>
      <c r="G11" s="4">
        <f>INDEX('Calendrier'!V$2:V$15,MATCH($B11,'Calendrier'!$O$2:$O$15,0))</f>
        <v>0</v>
      </c>
      <c r="H11" s="4">
        <f>INDEX('Calendrier'!W$2:W$15,MATCH($B11,'Calendrier'!$O$2:$O$15,0))</f>
        <v>0</v>
      </c>
      <c r="I11" s="4">
        <f>INDEX('Calendrier'!X$2:X$15,MATCH($B11,'Calendrier'!$O$2:$O$15,0))</f>
        <v>0</v>
      </c>
    </row>
    <row r="12" ht="15.75" customHeight="1">
      <c r="A12" s="4">
        <f>RANK(C12,$C$5:$C$12,0)</f>
        <v>8</v>
      </c>
      <c r="B12" t="s" s="3">
        <f>INDEX('Calendrier'!O$2:O$17,MATCH(C12,'Calendrier'!P$20:P$35,0))</f>
        <v>16</v>
      </c>
      <c r="C12" s="4">
        <f>LARGE('Calendrier'!P$20:P$33,ROWS(B4:B11))</f>
        <v>60.0000008</v>
      </c>
      <c r="D12" s="4">
        <f>INDEX('Calendrier'!Q$2:Q$15,MATCH($B12,'Calendrier'!$O$2:$O$15,0))</f>
        <v>0</v>
      </c>
      <c r="E12" s="4">
        <f>INDEX('Calendrier'!R$2:R$15,MATCH($B12,'Calendrier'!$O$2:$O$15,0))</f>
        <v>0</v>
      </c>
      <c r="F12" s="4">
        <f>INDEX('Calendrier'!S$2:S$15,MATCH($B12,'Calendrier'!$O$2:$O$15,0))</f>
      </c>
      <c r="G12" s="4">
        <f>INDEX('Calendrier'!V$2:V$15,MATCH($B12,'Calendrier'!$O$2:$O$15,0))</f>
        <v>0</v>
      </c>
      <c r="H12" s="4">
        <f>INDEX('Calendrier'!W$2:W$15,MATCH($B12,'Calendrier'!$O$2:$O$15,0))</f>
        <v>0</v>
      </c>
      <c r="I12" s="4">
        <f>INDEX('Calendrier'!X$2:X$15,MATCH($B12,'Calendrier'!$O$2:$O$15,0))</f>
        <v>0</v>
      </c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</row>
    <row r="16" ht="15.75" customHeight="1">
      <c r="A16" s="2"/>
      <c r="B16" s="2"/>
      <c r="C16" s="2"/>
      <c r="D16" s="2"/>
      <c r="E16" s="2"/>
      <c r="F16" s="2"/>
      <c r="G16" s="5"/>
      <c r="H16" s="2"/>
      <c r="I16" s="2"/>
    </row>
    <row r="17" ht="15.75" customHeight="1">
      <c r="A17" s="2"/>
      <c r="B17" s="2"/>
      <c r="C17" s="2"/>
      <c r="D17" s="2"/>
      <c r="E17" s="2"/>
      <c r="F17" s="2"/>
      <c r="G17" s="5"/>
      <c r="H17" s="2"/>
      <c r="I17" s="2"/>
    </row>
    <row r="18" ht="15.75" customHeight="1">
      <c r="A18" s="2"/>
      <c r="B18" s="2"/>
      <c r="C18" s="2"/>
      <c r="D18" s="2"/>
      <c r="E18" s="2"/>
      <c r="F18" s="2"/>
      <c r="G18" s="5"/>
      <c r="H18" s="2"/>
      <c r="I18" s="2"/>
    </row>
    <row r="19" ht="15.75" customHeight="1">
      <c r="A19" s="2"/>
      <c r="B19" s="2"/>
      <c r="C19" s="2"/>
      <c r="D19" s="2"/>
      <c r="E19" s="2"/>
      <c r="F19" s="2"/>
      <c r="G19" s="5"/>
      <c r="H19" s="2"/>
      <c r="I19" s="2"/>
    </row>
    <row r="20" ht="15.75" customHeight="1">
      <c r="A20" s="2"/>
      <c r="B20" s="2"/>
      <c r="C20" s="2"/>
      <c r="D20" s="2"/>
      <c r="E20" s="2"/>
      <c r="F20" s="2"/>
      <c r="G20" s="5"/>
      <c r="H20" s="2"/>
      <c r="I20" s="2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AC141"/>
  <sheetViews>
    <sheetView workbookViewId="0" showGridLines="0" defaultGridColor="1"/>
  </sheetViews>
  <sheetFormatPr defaultColWidth="10.7143" defaultRowHeight="15.75" customHeight="1" outlineLevelRow="0" outlineLevelCol="0"/>
  <cols>
    <col min="1" max="1" width="26.5781" style="6" customWidth="1"/>
    <col min="2" max="2" width="8.57812" style="6" customWidth="1"/>
    <col min="3" max="3" width="8.57812" style="6" customWidth="1"/>
    <col min="4" max="4" width="8.57812" style="6" customWidth="1"/>
    <col min="5" max="5" hidden="1" width="10.7143" style="6" customWidth="1"/>
    <col min="6" max="6" hidden="1" width="10.7143" style="6" customWidth="1"/>
    <col min="7" max="7" hidden="1" width="10.7143" style="6" customWidth="1"/>
    <col min="8" max="8" hidden="1" width="10.7143" style="6" customWidth="1"/>
    <col min="9" max="9" hidden="1" width="10.7143" style="6" customWidth="1"/>
    <col min="10" max="10" hidden="1" width="10.7143" style="6" customWidth="1"/>
    <col min="11" max="11" hidden="1" width="10.7143" style="6" customWidth="1"/>
    <col min="12" max="12" hidden="1" width="10.7143" style="6" customWidth="1"/>
    <col min="13" max="13" hidden="1" width="10.7143" style="6" customWidth="1"/>
    <col min="14" max="14" hidden="1" width="10.7143" style="6" customWidth="1"/>
    <col min="15" max="15" hidden="1" width="10.7143" style="6" customWidth="1"/>
    <col min="16" max="16" hidden="1" width="10.7143" style="6" customWidth="1"/>
    <col min="17" max="17" hidden="1" width="10.7143" style="6" customWidth="1"/>
    <col min="18" max="18" hidden="1" width="10.7143" style="6" customWidth="1"/>
    <col min="19" max="19" hidden="1" width="10.7143" style="6" customWidth="1"/>
    <col min="20" max="20" hidden="1" width="10.7143" style="6" customWidth="1"/>
    <col min="21" max="21" hidden="1" width="10.7143" style="6" customWidth="1"/>
    <col min="22" max="22" hidden="1" width="10.7143" style="6" customWidth="1"/>
    <col min="23" max="23" hidden="1" width="10.7143" style="6" customWidth="1"/>
    <col min="24" max="24" hidden="1" width="10.7143" style="6" customWidth="1"/>
    <col min="25" max="25" hidden="1" width="10.7143" style="6" customWidth="1"/>
    <col min="26" max="26" hidden="1" width="10.7143" style="6" customWidth="1"/>
    <col min="27" max="27" hidden="1" width="10.7143" style="6" customWidth="1"/>
    <col min="28" max="28" hidden="1" width="10.7143" style="6" customWidth="1"/>
    <col min="29" max="29" hidden="1" width="10.7143" style="6" customWidth="1"/>
    <col min="30" max="256" width="10.7344" style="6" customWidth="1"/>
  </cols>
  <sheetData>
    <row r="1" ht="17" customHeight="1">
      <c r="A1" t="s" s="7">
        <v>17</v>
      </c>
      <c r="B1" s="8"/>
      <c r="C1" s="8"/>
      <c r="D1" s="8"/>
      <c r="E1" s="8"/>
      <c r="F1" s="8"/>
      <c r="G1" s="9"/>
      <c r="H1" s="10"/>
      <c r="I1" s="10"/>
      <c r="J1" s="10"/>
      <c r="K1" s="10"/>
      <c r="L1" s="10"/>
      <c r="M1" s="10"/>
      <c r="N1" s="11"/>
      <c r="O1" t="s" s="7">
        <v>1</v>
      </c>
      <c r="P1" t="s" s="7">
        <v>2</v>
      </c>
      <c r="Q1" t="s" s="7">
        <v>18</v>
      </c>
      <c r="R1" t="s" s="12">
        <v>4</v>
      </c>
      <c r="S1" t="s" s="7">
        <v>19</v>
      </c>
      <c r="T1" t="s" s="12">
        <v>20</v>
      </c>
      <c r="U1" t="s" s="12">
        <v>21</v>
      </c>
      <c r="V1" t="s" s="7">
        <v>6</v>
      </c>
      <c r="W1" t="s" s="7">
        <v>7</v>
      </c>
      <c r="X1" t="s" s="7">
        <v>8</v>
      </c>
      <c r="Y1" s="9"/>
      <c r="Z1" s="10"/>
      <c r="AA1" s="10"/>
      <c r="AB1" s="10"/>
      <c r="AC1" s="13"/>
    </row>
    <row r="2" ht="17" customHeight="1">
      <c r="A2" t="s" s="7">
        <v>1</v>
      </c>
      <c r="B2" t="s" s="12">
        <v>22</v>
      </c>
      <c r="C2" t="s" s="12">
        <v>4</v>
      </c>
      <c r="D2" t="s" s="12">
        <v>23</v>
      </c>
      <c r="E2" t="s" s="12">
        <v>24</v>
      </c>
      <c r="F2" t="s" s="12">
        <v>25</v>
      </c>
      <c r="G2" s="14"/>
      <c r="H2" s="15"/>
      <c r="I2" s="15"/>
      <c r="J2" s="15"/>
      <c r="K2" s="15"/>
      <c r="L2" s="15"/>
      <c r="M2" s="16"/>
      <c r="N2" s="17">
        <f>RANK(P2,$P$2:$P$17,0)</f>
        <v>1</v>
      </c>
      <c r="O2" t="s" s="7">
        <v>9</v>
      </c>
      <c r="P2" s="8">
        <f>86+(T2+U2)</f>
        <v>86</v>
      </c>
      <c r="Q2" s="8">
        <f>T2+U2</f>
        <v>0</v>
      </c>
      <c r="R2" s="8">
        <f>C6+J6+C20+J20+C29+J29+C40+J40+C51+J51+C61+J61+C74+J74+C80+J80+C93+J93+C103+J103+C119+J119+C128+J128+C136+J136</f>
        <v>0</v>
      </c>
      <c r="S2" s="8">
        <f>#REF!-(Q2+R2)</f>
      </c>
      <c r="T2" s="8">
        <f>B9+B32</f>
        <v>0</v>
      </c>
      <c r="U2" s="8">
        <f>D16</f>
        <v>0</v>
      </c>
      <c r="V2" s="8">
        <f>W2+X2</f>
        <v>0</v>
      </c>
      <c r="W2" s="8">
        <f>IF(B9&gt;4,1,0)+IF(D16&gt;4,1,0)+IF(B32&gt;4,1,0)</f>
        <v>0</v>
      </c>
      <c r="X2" s="8">
        <f>IF(B9=1,1,0)+IF(D16=1,1,0)+IF(B32=1,1,0)</f>
        <v>0</v>
      </c>
      <c r="Y2" s="14"/>
      <c r="Z2" s="15"/>
      <c r="AA2" s="15"/>
      <c r="AB2" s="15"/>
      <c r="AC2" s="18"/>
    </row>
    <row r="3" ht="17" customHeight="1">
      <c r="A3" t="s" s="7">
        <v>26</v>
      </c>
      <c r="B3" s="19"/>
      <c r="C3" s="8"/>
      <c r="D3" s="19"/>
      <c r="E3" s="8"/>
      <c r="F3" s="19"/>
      <c r="G3" s="14"/>
      <c r="H3" s="15"/>
      <c r="I3" s="15"/>
      <c r="J3" s="15"/>
      <c r="K3" s="15"/>
      <c r="L3" s="15"/>
      <c r="M3" s="16"/>
      <c r="N3" s="17">
        <f>RANK(P3,$P$2:$P$17,0)</f>
        <v>2</v>
      </c>
      <c r="O3" t="s" s="7">
        <v>10</v>
      </c>
      <c r="P3" s="8">
        <f>84+(T3+U3)</f>
        <v>84</v>
      </c>
      <c r="Q3" s="8">
        <f>T3+U3</f>
        <v>0</v>
      </c>
      <c r="R3" s="8">
        <f>C16+J16+C26+J26+C40+J40+C48+J48+C58+J58+C70+J70+C85+J85+C92+J92+C105+J105+C116+J116+C125+J125+C137+J137</f>
        <v>0</v>
      </c>
      <c r="S3" s="8">
        <f>#REF!-(Q3+R3)</f>
      </c>
      <c r="T3" s="8">
        <f>B6+B17</f>
        <v>0</v>
      </c>
      <c r="U3" s="8">
        <f>D26</f>
        <v>0</v>
      </c>
      <c r="V3" s="8">
        <f>W3+X3</f>
        <v>0</v>
      </c>
      <c r="W3" s="8">
        <f>IF(B6&gt;4,1,0)+IF(B17&gt;4,1,0)+IF(D26&gt;4,1,0)</f>
        <v>0</v>
      </c>
      <c r="X3" s="8">
        <f>IF(B6=1,1,0)+IF(B17=1,1,0)+IF(D26=1,1,0)</f>
        <v>0</v>
      </c>
      <c r="Y3" s="14"/>
      <c r="Z3" s="15"/>
      <c r="AA3" s="15"/>
      <c r="AB3" s="15"/>
      <c r="AC3" s="18"/>
    </row>
    <row r="4" ht="17" customHeight="1">
      <c r="A4" t="s" s="7">
        <v>27</v>
      </c>
      <c r="B4" s="8"/>
      <c r="C4" s="8"/>
      <c r="D4" s="19"/>
      <c r="E4" s="19"/>
      <c r="F4" s="8"/>
      <c r="G4" s="14"/>
      <c r="H4" s="15"/>
      <c r="I4" s="15"/>
      <c r="J4" s="15"/>
      <c r="K4" s="15"/>
      <c r="L4" s="15"/>
      <c r="M4" s="16"/>
      <c r="N4" s="17">
        <f>RANK(P4,$P$2:$P$17,0)</f>
        <v>3</v>
      </c>
      <c r="O4" t="s" s="7">
        <v>11</v>
      </c>
      <c r="P4" s="8">
        <f>78+(T4+U4)</f>
        <v>78</v>
      </c>
      <c r="Q4" s="8">
        <f>T4+U4</f>
        <v>0</v>
      </c>
      <c r="R4" s="8">
        <f>C4+J4+C18+J18+C28+J28+C42+J42+C49+J49+C62+J62+C71+J71+C83+J83+C94+J94+C103+J103+C118+J118+C125+J125+C139+J139</f>
        <v>0</v>
      </c>
      <c r="S4" s="8">
        <f>#REF!-(Q4+R4)</f>
      </c>
      <c r="T4" s="8">
        <f>B16</f>
        <v>0</v>
      </c>
      <c r="U4" s="8">
        <f>D10+D30</f>
        <v>0</v>
      </c>
      <c r="V4" s="8">
        <f>W4+X4</f>
        <v>0</v>
      </c>
      <c r="W4" s="8">
        <f>IF(D10&gt;4,1,0)+IF(B16&gt;4,1,0)+IF(D30&gt;4,1,0)</f>
        <v>0</v>
      </c>
      <c r="X4" s="8">
        <f>IF(D10=1,1,0)+IF(B16=1,1,0)+IF(D30=1,1,0)</f>
        <v>0</v>
      </c>
      <c r="Y4" s="14"/>
      <c r="Z4" s="15"/>
      <c r="AA4" s="15"/>
      <c r="AB4" s="15"/>
      <c r="AC4" s="18"/>
    </row>
    <row r="5" ht="17" customHeight="1">
      <c r="A5" t="s" s="7">
        <v>28</v>
      </c>
      <c r="B5" s="19"/>
      <c r="C5" s="8"/>
      <c r="D5" s="19"/>
      <c r="E5" s="19"/>
      <c r="F5" s="8"/>
      <c r="G5" s="14"/>
      <c r="H5" s="15"/>
      <c r="I5" s="15"/>
      <c r="J5" s="15"/>
      <c r="K5" s="15"/>
      <c r="L5" s="15"/>
      <c r="M5" s="16"/>
      <c r="N5" s="17">
        <f>RANK(P5,$P$2:$P$17,0)</f>
        <v>4</v>
      </c>
      <c r="O5" t="s" s="7">
        <v>12</v>
      </c>
      <c r="P5" s="8">
        <f>(T5+U5)+75</f>
        <v>75</v>
      </c>
      <c r="Q5" s="8">
        <f>T5+U5</f>
        <v>0</v>
      </c>
      <c r="R5" s="8">
        <f>C5+J5+C20+J20+C26+J26+C36+J36+C50+J50+C64+J64+C73+J73+C84+J84+C94+J94+C107+J107+C117+J117+C127+J127+C140+J140</f>
        <v>0</v>
      </c>
      <c r="S5" s="8">
        <f>#REF!-(Q5+R5)</f>
      </c>
      <c r="T5" s="8">
        <f>B5+B15</f>
        <v>0</v>
      </c>
      <c r="U5" s="8">
        <f>D29</f>
        <v>0</v>
      </c>
      <c r="V5" s="8">
        <f>W5+X5</f>
        <v>0</v>
      </c>
      <c r="W5" s="8">
        <f>IF(B5&gt;4,1,0)+IF(B15&gt;4,1,0)+IF(D29&gt;4,1,0)</f>
        <v>0</v>
      </c>
      <c r="X5" s="8">
        <f>IF(B5=1,1,0)+IF(B15=1,1,0)+IF(D29=1,1,0)</f>
        <v>0</v>
      </c>
      <c r="Y5" s="14"/>
      <c r="Z5" s="15"/>
      <c r="AA5" s="15"/>
      <c r="AB5" s="15"/>
      <c r="AC5" s="18"/>
    </row>
    <row r="6" ht="17" customHeight="1">
      <c r="A6" t="s" s="7">
        <v>29</v>
      </c>
      <c r="B6" s="19"/>
      <c r="C6" s="8"/>
      <c r="D6" s="8"/>
      <c r="E6" s="20"/>
      <c r="F6" s="21"/>
      <c r="G6" s="14"/>
      <c r="H6" s="15"/>
      <c r="I6" s="15"/>
      <c r="J6" s="15"/>
      <c r="K6" s="15"/>
      <c r="L6" s="15"/>
      <c r="M6" s="16"/>
      <c r="N6" s="17">
        <f>RANK(P6,$P$2:$P$17,0)</f>
        <v>5</v>
      </c>
      <c r="O6" t="s" s="7">
        <v>13</v>
      </c>
      <c r="P6" s="8">
        <f>(T6+U6)+74</f>
        <v>74</v>
      </c>
      <c r="Q6" s="8">
        <f>T6+U6</f>
        <v>0</v>
      </c>
      <c r="R6" s="8">
        <f>C4+J4+C19+J19+C27+J27+C39+J39+C52+J52+C58+J58+C73+J73+C80+J80+C97+J97+C106+J106+C113+J113+C124+J124+C141+J141</f>
        <v>0</v>
      </c>
      <c r="S6" s="8">
        <f>#REF!-(Q6+R6)</f>
      </c>
      <c r="T6" s="8">
        <f>B26</f>
        <v>0</v>
      </c>
      <c r="U6" s="8">
        <f>D4+D18</f>
        <v>0</v>
      </c>
      <c r="V6" s="8">
        <f>W6+X6</f>
        <v>0</v>
      </c>
      <c r="W6" s="8">
        <f>IF(D4&gt;4,1,0)+IF(D18&gt;4,1,0)+IF(B26&gt;4,1,0)</f>
        <v>0</v>
      </c>
      <c r="X6" s="8">
        <f>IF(D4=1,1,0)+IF(D18=1,1,0)+IF(B26=1,1,0)</f>
        <v>0</v>
      </c>
      <c r="Y6" s="14"/>
      <c r="Z6" s="15"/>
      <c r="AA6" s="15"/>
      <c r="AB6" s="15"/>
      <c r="AC6" s="18"/>
    </row>
    <row r="7" ht="17" customHeight="1">
      <c r="A7" t="s" s="7">
        <v>30</v>
      </c>
      <c r="B7" s="19"/>
      <c r="C7" s="8"/>
      <c r="D7" s="19"/>
      <c r="E7" s="8"/>
      <c r="F7" s="8"/>
      <c r="G7" s="14"/>
      <c r="H7" s="15"/>
      <c r="I7" s="15"/>
      <c r="J7" s="15"/>
      <c r="K7" s="15"/>
      <c r="L7" s="15"/>
      <c r="M7" s="16"/>
      <c r="N7" s="17">
        <f>RANK(P7,$P$2:$P$17,0)</f>
        <v>6</v>
      </c>
      <c r="O7" t="s" s="7">
        <v>14</v>
      </c>
      <c r="P7" s="8">
        <f>(T7+U7)+71</f>
        <v>71</v>
      </c>
      <c r="Q7" s="8">
        <f>T7+U7</f>
        <v>0</v>
      </c>
      <c r="R7" s="8">
        <f>C9+J9+C14+J14+C28+J28+C39+J39+C48+J48+C60+J60+C72+J72+C81+J81+C96+J96+C102+J102+C117+J117+C128+J128+C138+J138</f>
        <v>0</v>
      </c>
      <c r="S7" s="8">
        <f>#REF!-(Q7+R7)</f>
      </c>
      <c r="T7" s="8">
        <f>B25</f>
        <v>0</v>
      </c>
      <c r="U7" s="8">
        <f>D3+D20</f>
        <v>0</v>
      </c>
      <c r="V7" s="8">
        <f>W7+X7</f>
        <v>0</v>
      </c>
      <c r="W7" s="8">
        <f>IF(D3&gt;4,1,0)+IF(D20&gt;4,1,0)+IF(B25&gt;4,1,0)</f>
        <v>0</v>
      </c>
      <c r="X7" s="8">
        <f>IF(D3=1,1,0)+IF(D20=1,1,0)+IF(B25=1,1,0)</f>
        <v>0</v>
      </c>
      <c r="Y7" s="14"/>
      <c r="Z7" s="15"/>
      <c r="AA7" s="15"/>
      <c r="AB7" s="15"/>
      <c r="AC7" s="18"/>
    </row>
    <row r="8" ht="17" customHeight="1">
      <c r="A8" t="s" s="7">
        <v>31</v>
      </c>
      <c r="B8" s="8"/>
      <c r="C8" s="8"/>
      <c r="D8" s="19"/>
      <c r="E8" s="8"/>
      <c r="F8" s="19"/>
      <c r="G8" s="14"/>
      <c r="H8" s="15"/>
      <c r="I8" s="15"/>
      <c r="J8" s="15"/>
      <c r="K8" s="15"/>
      <c r="L8" s="15"/>
      <c r="M8" s="16"/>
      <c r="N8" s="17">
        <f>RANK(P8,$P$2:$P$17,0)</f>
        <v>7</v>
      </c>
      <c r="O8" t="s" s="7">
        <v>16</v>
      </c>
      <c r="P8" s="8">
        <f>(T8+U8)+60</f>
        <v>60</v>
      </c>
      <c r="Q8" s="8">
        <f>T8+U8</f>
        <v>0</v>
      </c>
      <c r="R8" s="8">
        <f>C6+J6+C15+J15+C30+J30+C42+J42+C52+J52+C64+J64+C75+J75+C82+J82+C96+J96+C105+J105+C115+J115+C126+J126+C135+J135</f>
        <v>0</v>
      </c>
      <c r="S8" s="8">
        <f>#REF!-(Q8+R8)</f>
      </c>
      <c r="T8" s="8">
        <f>B21</f>
        <v>0</v>
      </c>
      <c r="U8" s="8">
        <f>D7+D25</f>
        <v>0</v>
      </c>
      <c r="V8" s="8">
        <f>W8+X8</f>
        <v>0</v>
      </c>
      <c r="W8" s="8">
        <f>IF(D7&gt;4,1,0)+IF(B21&gt;4,1,0)+IF(D25&gt;4,1,0)</f>
        <v>0</v>
      </c>
      <c r="X8" s="8">
        <f>IF(D7=1,1,0)+IF(B21=1,1,0)+IF(D25=1,1,0)</f>
        <v>0</v>
      </c>
      <c r="Y8" s="14"/>
      <c r="Z8" s="15"/>
      <c r="AA8" s="15"/>
      <c r="AB8" s="15"/>
      <c r="AC8" s="18"/>
    </row>
    <row r="9" ht="17" customHeight="1">
      <c r="A9" t="s" s="7">
        <v>32</v>
      </c>
      <c r="B9" s="19"/>
      <c r="C9" s="8"/>
      <c r="D9" s="19"/>
      <c r="E9" s="8"/>
      <c r="F9" s="19"/>
      <c r="G9" s="14"/>
      <c r="H9" s="15"/>
      <c r="I9" s="15"/>
      <c r="J9" s="15"/>
      <c r="K9" s="15"/>
      <c r="L9" s="15"/>
      <c r="M9" s="16"/>
      <c r="N9" s="17">
        <f>RANK(P9,$P$2:$P$17,0)</f>
        <v>7</v>
      </c>
      <c r="O9" t="s" s="7">
        <v>15</v>
      </c>
      <c r="P9" s="8">
        <f>(T9+U9)+60</f>
        <v>60</v>
      </c>
      <c r="Q9" s="8">
        <f>T9+U9</f>
        <v>0</v>
      </c>
      <c r="R9" s="8">
        <f>C7+J7+C19+J19+C25+J25+C37+J37+C53+J53+C60+J60+C71+J71+C86+J86+C92+J92+C104+J104+C119+J119+C126+J126+C140+J140</f>
        <v>0</v>
      </c>
      <c r="S9" s="8">
        <f>#REF!-(Q9+R9)</f>
      </c>
      <c r="T9" s="8">
        <f>B10+B14</f>
        <v>0</v>
      </c>
      <c r="U9" s="8">
        <f>D28</f>
        <v>0</v>
      </c>
      <c r="V9" s="8">
        <f>W9+X9</f>
        <v>0</v>
      </c>
      <c r="W9" s="8">
        <f>IF(B10&gt;4,1,0)+IF(B14&gt;4,1,0)+IF(D28&gt;4,1,0)</f>
        <v>0</v>
      </c>
      <c r="X9" s="8">
        <f>IF(B10=1,1,0)+IF(B14=1,1,0)+IF(D28=1,1,0)</f>
        <v>0</v>
      </c>
      <c r="Y9" s="14"/>
      <c r="Z9" s="15"/>
      <c r="AA9" s="15"/>
      <c r="AB9" s="15"/>
      <c r="AC9" s="18"/>
    </row>
    <row r="10" ht="17" customHeight="1">
      <c r="A10" t="s" s="7">
        <v>33</v>
      </c>
      <c r="B10" s="8"/>
      <c r="C10" s="8"/>
      <c r="D10" s="19"/>
      <c r="E10" s="22"/>
      <c r="F10" s="23"/>
      <c r="G10" s="15"/>
      <c r="H10" s="15"/>
      <c r="I10" s="15"/>
      <c r="J10" s="15"/>
      <c r="K10" s="15"/>
      <c r="L10" s="15"/>
      <c r="M10" s="15"/>
      <c r="N10" s="24">
        <f>RANK(P10,$P$2:$P$17,0)</f>
        <v>9</v>
      </c>
      <c r="O10" t="s" s="7">
        <v>34</v>
      </c>
      <c r="P10" s="8">
        <f>(T10+U10)+59</f>
        <v>59</v>
      </c>
      <c r="Q10" s="8">
        <f>T10+U10</f>
        <v>0</v>
      </c>
      <c r="R10" s="8">
        <f>C9+J9+C15+J15+C31+J31+C41+J41+C47+J47+C59+J59+C70+J70+C84+J84+C97+J97+C104+J104+C118+J118+C129+J129+C136+J136</f>
        <v>0</v>
      </c>
      <c r="S10" s="8">
        <f>#REF!-(Q10+R10)</f>
      </c>
      <c r="T10" s="8">
        <f>B4+B27</f>
        <v>0</v>
      </c>
      <c r="U10" s="8">
        <f>D14</f>
        <v>0</v>
      </c>
      <c r="V10" s="8">
        <f>W10+X10</f>
        <v>0</v>
      </c>
      <c r="W10" s="8">
        <f>IF(B4&gt;4,1,0)+IF(D14&gt;4,1,0)+IF(B27&gt;4,1,0)</f>
        <v>0</v>
      </c>
      <c r="X10" s="8">
        <f>IF(B4=1,1,0)+IF(D14=1,1,0)+IF(B27=1,1,0)</f>
        <v>0</v>
      </c>
      <c r="Y10" s="14"/>
      <c r="Z10" s="15"/>
      <c r="AA10" s="15"/>
      <c r="AB10" s="15"/>
      <c r="AC10" s="18"/>
    </row>
    <row r="11" ht="17" customHeight="1">
      <c r="A11" s="25"/>
      <c r="B11" s="26"/>
      <c r="C11" s="26"/>
      <c r="D11" s="26"/>
      <c r="E11" s="27"/>
      <c r="F11" s="27"/>
      <c r="G11" s="15"/>
      <c r="H11" s="15"/>
      <c r="I11" s="15"/>
      <c r="J11" s="15"/>
      <c r="K11" s="15"/>
      <c r="L11" s="15"/>
      <c r="M11" s="15"/>
      <c r="N11" s="24">
        <f>RANK(P11,$P$2:$P$17,0)</f>
        <v>9</v>
      </c>
      <c r="O11" t="s" s="7">
        <v>35</v>
      </c>
      <c r="P11" s="8">
        <f>(T11+U11)+59</f>
        <v>59</v>
      </c>
      <c r="Q11" s="8">
        <f>T11+U11</f>
        <v>0</v>
      </c>
      <c r="R11" s="8">
        <f>C8+J8+C14+J14+C30+J30+C41+J41+C53+J53+C63+J63+C74+J74+C85+J85+C91+J91+C106+J106+C114+J114+C127+J127+C139+J139</f>
        <v>0</v>
      </c>
      <c r="S11" s="8">
        <f>#REF!-(Q11+R11)</f>
      </c>
      <c r="T11" s="8">
        <f>B29</f>
        <v>0</v>
      </c>
      <c r="U11" s="8">
        <f>D9+D21</f>
        <v>0</v>
      </c>
      <c r="V11" s="8">
        <f>W11+X11</f>
        <v>0</v>
      </c>
      <c r="W11" s="8">
        <f>IF(D9&gt;4,1,0)+IF(D21&gt;4,1,0)+IF(B29&gt;4,1,0)</f>
        <v>0</v>
      </c>
      <c r="X11" s="8">
        <f>IF(D9=1,1,0)+IF(D21=1,1,0)+IF(B29=1,1,0)</f>
        <v>0</v>
      </c>
      <c r="Y11" s="14"/>
      <c r="Z11" s="15"/>
      <c r="AA11" s="15"/>
      <c r="AB11" s="28"/>
      <c r="AC11" s="29"/>
    </row>
    <row r="12" ht="17" customHeight="1">
      <c r="A12" t="s" s="7">
        <v>36</v>
      </c>
      <c r="B12" s="8"/>
      <c r="C12" s="8"/>
      <c r="D12" s="8"/>
      <c r="E12" s="8"/>
      <c r="F12" s="8"/>
      <c r="G12" s="14"/>
      <c r="H12" s="15"/>
      <c r="I12" s="15"/>
      <c r="J12" s="15"/>
      <c r="K12" s="15"/>
      <c r="L12" s="15"/>
      <c r="M12" s="16"/>
      <c r="N12" s="17">
        <f>RANK(P12,$P$2:$P$17,0)</f>
        <v>11</v>
      </c>
      <c r="O12" t="s" s="7">
        <v>37</v>
      </c>
      <c r="P12" s="8">
        <f>(T12+U12)+56</f>
        <v>56</v>
      </c>
      <c r="Q12" s="8">
        <f>T12+U12</f>
        <v>0</v>
      </c>
      <c r="R12" s="8">
        <f>C5+J5+C16+J16+C31+J31+C38+J38+C49+J49+C61+J61+C72+J72+C86+J86+C91+J91+C108+J108+C115+J115+C130+J130+C141+J141</f>
        <v>0</v>
      </c>
      <c r="S12" s="8">
        <f>#REF!-(Q12+R12)</f>
      </c>
      <c r="T12" s="8">
        <f>B19</f>
        <v>0</v>
      </c>
      <c r="U12" s="8">
        <f>D8+D31</f>
        <v>0</v>
      </c>
      <c r="V12" s="8">
        <f>W12+X12</f>
        <v>0</v>
      </c>
      <c r="W12" s="8">
        <f>IF(D8&gt;4,1,0)+IF(B19&gt;4,1,0)+IF(D31&gt;4,1,0)</f>
        <v>0</v>
      </c>
      <c r="X12" s="8">
        <f>IF(D8=1,1,0)+IF(B19=1,1,0)+IF(D31=1,1,0)</f>
        <v>0</v>
      </c>
      <c r="Y12" s="14"/>
      <c r="Z12" s="15"/>
      <c r="AA12" s="15"/>
      <c r="AB12" s="28"/>
      <c r="AC12" s="29"/>
    </row>
    <row r="13" ht="17" customHeight="1">
      <c r="A13" t="s" s="7">
        <v>1</v>
      </c>
      <c r="B13" t="s" s="12">
        <v>22</v>
      </c>
      <c r="C13" t="s" s="12">
        <v>4</v>
      </c>
      <c r="D13" t="s" s="12">
        <v>23</v>
      </c>
      <c r="E13" t="s" s="12">
        <v>24</v>
      </c>
      <c r="F13" t="s" s="12">
        <v>25</v>
      </c>
      <c r="G13" s="14"/>
      <c r="H13" s="15"/>
      <c r="I13" s="15"/>
      <c r="J13" s="15"/>
      <c r="K13" s="15"/>
      <c r="L13" s="15"/>
      <c r="M13" s="16"/>
      <c r="N13" s="17">
        <f>RANK(P13,$P$2:$P$17,0)</f>
        <v>12</v>
      </c>
      <c r="O13" t="s" s="7">
        <v>38</v>
      </c>
      <c r="P13" s="8">
        <f>(T13+U13)+55</f>
        <v>55</v>
      </c>
      <c r="Q13" s="8">
        <f>T13+U13</f>
        <v>0</v>
      </c>
      <c r="R13" s="8">
        <f>C8+J8+C17+J17+C25+J25+C38+J38+C51+J51+C62+J62+C75+J75+C81+J81+C95+J95+C107+J107+C113+J113+C129+J129+C137+J137</f>
        <v>0</v>
      </c>
      <c r="S13" s="8">
        <f>#REF!-(Q13+R13)</f>
      </c>
      <c r="T13" s="8">
        <f>B18</f>
        <v>0</v>
      </c>
      <c r="U13" s="8">
        <f>D6+D27</f>
        <v>0</v>
      </c>
      <c r="V13" s="8">
        <f>W13+X13</f>
        <v>0</v>
      </c>
      <c r="W13" s="8">
        <f>IF(D6&gt;4,1,0)+IF(B18&gt;4,1,0)+IF(D27&gt;4,1,0)</f>
        <v>0</v>
      </c>
      <c r="X13" s="8">
        <f>IF(D6=1,1,0)+IF(B18=1,1,0)+IF(D27=1,1,0)</f>
        <v>0</v>
      </c>
      <c r="Y13" s="14"/>
      <c r="Z13" s="15"/>
      <c r="AA13" s="15"/>
      <c r="AB13" s="28"/>
      <c r="AC13" s="29"/>
    </row>
    <row r="14" ht="17" customHeight="1">
      <c r="A14" t="s" s="7">
        <v>39</v>
      </c>
      <c r="B14" s="19"/>
      <c r="C14" s="19"/>
      <c r="D14" s="19"/>
      <c r="E14" s="8"/>
      <c r="F14" s="19"/>
      <c r="G14" s="14"/>
      <c r="H14" s="15"/>
      <c r="I14" s="15"/>
      <c r="J14" s="15"/>
      <c r="K14" s="15"/>
      <c r="L14" s="15"/>
      <c r="M14" s="16"/>
      <c r="N14" s="17">
        <f>RANK(P14,$P$2:$P$17,0)</f>
        <v>13</v>
      </c>
      <c r="O14" t="s" s="7">
        <v>40</v>
      </c>
      <c r="P14" s="8">
        <f>(T14+U14)+53</f>
        <v>53</v>
      </c>
      <c r="Q14" s="8">
        <f>T14+U14</f>
        <v>0</v>
      </c>
      <c r="R14" s="8">
        <f>C7+J7+C18+J18+C29+J29+C36+J36+C47+J47+C63+J63+C69+J69+C82+J82+C95+J95+C108+J108+C116+J116+C124+J124+C138+J138</f>
        <v>0</v>
      </c>
      <c r="S14" s="8">
        <f>#REF!-(Q14+R14)</f>
      </c>
      <c r="T14" s="8">
        <f>B20</f>
        <v>0</v>
      </c>
      <c r="U14" s="8">
        <f>D5+D32</f>
        <v>0</v>
      </c>
      <c r="V14" s="8">
        <f>W14+X14</f>
        <v>0</v>
      </c>
      <c r="W14" s="8">
        <f>IF(D5&gt;4,1,0)+IF(B20&gt;4,1,0)+IF(D32&gt;4,1,0)</f>
        <v>0</v>
      </c>
      <c r="X14" s="8">
        <f>IF(D5=1,1,0)+IF(B20=1,1,0)+IF(D32=1,1,0)</f>
        <v>0</v>
      </c>
      <c r="Y14" s="14"/>
      <c r="Z14" s="15"/>
      <c r="AA14" s="15"/>
      <c r="AB14" s="15"/>
      <c r="AC14" s="30"/>
    </row>
    <row r="15" ht="17" customHeight="1">
      <c r="A15" t="s" s="7">
        <v>41</v>
      </c>
      <c r="B15" s="19"/>
      <c r="C15" s="19"/>
      <c r="D15" s="19"/>
      <c r="E15" s="8"/>
      <c r="F15" s="19"/>
      <c r="G15" s="14"/>
      <c r="H15" s="15"/>
      <c r="I15" s="15"/>
      <c r="J15" s="15"/>
      <c r="K15" s="15"/>
      <c r="L15" s="15"/>
      <c r="M15" s="16"/>
      <c r="N15" s="17">
        <f>RANK(P15,$P$2:$P$17,0)</f>
        <v>14</v>
      </c>
      <c r="O15" t="s" s="7">
        <v>42</v>
      </c>
      <c r="P15" s="8">
        <f>(T15+U15)+52</f>
        <v>52</v>
      </c>
      <c r="Q15" s="8">
        <f>T15+U15</f>
        <v>0</v>
      </c>
      <c r="R15" s="8">
        <f>C3+J3+C17+J17+C27+J27+C37+J37+C50+J50+C59+J59+C69+J69+C83+J83+C93+J93+C102+J102+C114+J114+C130+J130+C135+J135</f>
        <v>0</v>
      </c>
      <c r="S15" s="8">
        <f>#REF!-(Q15+R15)</f>
      </c>
      <c r="T15" s="8">
        <f>B8+B30</f>
        <v>0</v>
      </c>
      <c r="U15" s="8">
        <f>D15</f>
        <v>0</v>
      </c>
      <c r="V15" s="8">
        <f>W15+X15</f>
        <v>0</v>
      </c>
      <c r="W15" s="8">
        <f>IF(B8&gt;4,1,0)+IF(D15&gt;4,1,0)+IF(B30&gt;4,1,0)</f>
        <v>0</v>
      </c>
      <c r="X15" s="8">
        <f>IF(B8=1,1,0)+IF(D15=1,1,0)+IF(B30=1,1,0)</f>
        <v>0</v>
      </c>
      <c r="Y15" s="14"/>
      <c r="Z15" s="31"/>
      <c r="AA15" s="15"/>
      <c r="AB15" s="32"/>
      <c r="AC15" s="33"/>
    </row>
    <row r="16" ht="17" customHeight="1">
      <c r="A16" t="s" s="7">
        <v>43</v>
      </c>
      <c r="B16" s="19"/>
      <c r="C16" s="19"/>
      <c r="D16" s="19"/>
      <c r="E16" s="19"/>
      <c r="F16" s="8"/>
      <c r="G16" s="14"/>
      <c r="H16" s="15"/>
      <c r="I16" s="15"/>
      <c r="J16" s="15"/>
      <c r="K16" s="15"/>
      <c r="L16" s="15"/>
      <c r="M16" s="15"/>
      <c r="N16" s="34">
        <f>RANK(P16,$P$2:$P$17,0)</f>
        <v>15</v>
      </c>
      <c r="O16" t="s" s="35">
        <v>44</v>
      </c>
      <c r="P16" s="36">
        <f>(T16+U16)+42</f>
        <v>42</v>
      </c>
      <c r="Q16" s="36">
        <f>T16+U16</f>
        <v>0</v>
      </c>
      <c r="R16" s="36">
        <f>C4+J4+C18+J18+C28+J28+C38+J38+C51+J51+C60+J60+C70+J70+C84+J84+C94+J94+C103+J103+C115+J115+C131+J131+C136+J136</f>
        <v>0</v>
      </c>
      <c r="S16" s="36">
        <f>#REF!-(Q16+R16)</f>
      </c>
      <c r="T16" s="36">
        <f>B3+B31</f>
        <v>0</v>
      </c>
      <c r="U16" s="36">
        <f>D17</f>
        <v>0</v>
      </c>
      <c r="V16" s="36">
        <f>W16+X16</f>
        <v>0</v>
      </c>
      <c r="W16" s="36">
        <f>IF(B3&gt;4,1,0)+IF(D17&gt;4,1,0)+IF(B31&gt;4,1,0)</f>
        <v>0</v>
      </c>
      <c r="X16" s="36">
        <f>IF(B3=1,1,0)+IF(D17=1,1,0)+IF(B31=1,1,0)</f>
        <v>0</v>
      </c>
      <c r="Y16" s="15"/>
      <c r="Z16" s="15"/>
      <c r="AA16" s="15"/>
      <c r="AB16" s="28"/>
      <c r="AC16" s="29"/>
    </row>
    <row r="17" ht="17" customHeight="1">
      <c r="A17" t="s" s="7">
        <v>45</v>
      </c>
      <c r="B17" s="19"/>
      <c r="C17" s="19"/>
      <c r="D17" s="19"/>
      <c r="E17" s="8"/>
      <c r="F17" s="8"/>
      <c r="G17" s="14"/>
      <c r="H17" s="15"/>
      <c r="I17" s="15"/>
      <c r="J17" s="15"/>
      <c r="K17" s="15"/>
      <c r="L17" s="15"/>
      <c r="M17" s="15"/>
      <c r="N17" s="34">
        <f>RANK(P17,$P$2:$P$17,0)</f>
        <v>16</v>
      </c>
      <c r="O17" t="s" s="37">
        <v>46</v>
      </c>
      <c r="P17" s="34">
        <f>(T17+U17)+31</f>
        <v>31</v>
      </c>
      <c r="Q17" s="34">
        <f>T17+U17</f>
        <v>0</v>
      </c>
      <c r="R17" s="34">
        <f>C5+J5+C19+J19+C29+J29+C39+J39+C52+J52+C61+J61+C71+J71+C85+J85+C95+J95+C104+J104+C116+J116+C132+J132+C137+J137</f>
        <v>0</v>
      </c>
      <c r="S17" s="34">
        <f>#REF!-(Q17+R17)</f>
      </c>
      <c r="T17" s="34">
        <f>B7+B28</f>
        <v>0</v>
      </c>
      <c r="U17" s="28">
        <f>D19</f>
        <v>0</v>
      </c>
      <c r="V17" s="28">
        <f>W17+X17</f>
        <v>0</v>
      </c>
      <c r="W17" s="28">
        <f>IF(B7&gt;4,1,0)+IF(D19&gt;4,1,0)+IF(B28&gt;4,1,0)</f>
        <v>0</v>
      </c>
      <c r="X17" s="28">
        <f>IF(B7=1,1,0)+IF(D19=1,1,0)+IF(B28=1,1,0)</f>
        <v>0</v>
      </c>
      <c r="Y17" s="15"/>
      <c r="Z17" s="15"/>
      <c r="AA17" s="15"/>
      <c r="AB17" s="28"/>
      <c r="AC17" s="29"/>
    </row>
    <row r="18" ht="17" customHeight="1">
      <c r="A18" t="s" s="7">
        <v>47</v>
      </c>
      <c r="B18" s="19"/>
      <c r="C18" s="19"/>
      <c r="D18" s="19"/>
      <c r="E18" s="8"/>
      <c r="F18" s="19"/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28"/>
      <c r="AC18" s="29"/>
    </row>
    <row r="19" ht="17" customHeight="1">
      <c r="A19" t="s" s="7">
        <v>48</v>
      </c>
      <c r="B19" s="19"/>
      <c r="C19" s="19"/>
      <c r="D19" s="19"/>
      <c r="E19" s="8"/>
      <c r="F19" s="8"/>
      <c r="G19" s="14"/>
      <c r="H19" s="15"/>
      <c r="I19" s="15"/>
      <c r="J19" s="15"/>
      <c r="K19" s="15"/>
      <c r="L19" s="15"/>
      <c r="M19" s="15"/>
      <c r="N19" s="15"/>
      <c r="O19" s="27"/>
      <c r="P19" s="38"/>
      <c r="Q19" s="39"/>
      <c r="R19" s="39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8"/>
    </row>
    <row r="20" ht="17" customHeight="1">
      <c r="A20" t="s" s="7">
        <v>49</v>
      </c>
      <c r="B20" s="19"/>
      <c r="C20" s="19"/>
      <c r="D20" s="19"/>
      <c r="E20" s="20"/>
      <c r="F20" s="21"/>
      <c r="G20" s="14"/>
      <c r="H20" s="15"/>
      <c r="I20" s="15"/>
      <c r="J20" s="15"/>
      <c r="K20" s="15"/>
      <c r="L20" s="15"/>
      <c r="M20" s="15"/>
      <c r="N20" s="16"/>
      <c r="O20" t="s" s="7">
        <f>O2</f>
        <v>9</v>
      </c>
      <c r="P20" s="40">
        <f>P2+(2/10^7)</f>
        <v>86.0000002</v>
      </c>
      <c r="Q20" s="41"/>
      <c r="R20" s="39"/>
      <c r="S20" s="15"/>
      <c r="T20" s="28"/>
      <c r="U20" s="28"/>
      <c r="V20" s="15"/>
      <c r="W20" s="15"/>
      <c r="X20" s="15"/>
      <c r="Y20" s="15"/>
      <c r="Z20" s="15"/>
      <c r="AA20" s="15"/>
      <c r="AB20" s="15"/>
      <c r="AC20" s="18"/>
    </row>
    <row r="21" ht="17" customHeight="1">
      <c r="A21" t="s" s="7">
        <v>50</v>
      </c>
      <c r="B21" s="19"/>
      <c r="C21" s="19"/>
      <c r="D21" s="19"/>
      <c r="E21" s="22"/>
      <c r="F21" s="23"/>
      <c r="G21" s="15"/>
      <c r="H21" s="15"/>
      <c r="I21" s="15"/>
      <c r="J21" s="15"/>
      <c r="K21" s="15"/>
      <c r="L21" s="15"/>
      <c r="M21" s="15"/>
      <c r="N21" s="16"/>
      <c r="O21" t="s" s="7">
        <f>O3</f>
        <v>10</v>
      </c>
      <c r="P21" s="40">
        <f>P3+(3/10^7)</f>
        <v>84.0000003</v>
      </c>
      <c r="Q21" s="41"/>
      <c r="R21" s="39"/>
      <c r="S21" s="15"/>
      <c r="T21" s="28"/>
      <c r="U21" s="28"/>
      <c r="V21" s="15"/>
      <c r="W21" s="15"/>
      <c r="X21" s="15"/>
      <c r="Y21" s="15"/>
      <c r="Z21" s="15"/>
      <c r="AA21" s="15"/>
      <c r="AB21" s="15"/>
      <c r="AC21" s="18"/>
    </row>
    <row r="22" ht="17" customHeight="1">
      <c r="A22" s="25"/>
      <c r="B22" s="26"/>
      <c r="C22" s="26"/>
      <c r="D22" s="26"/>
      <c r="E22" s="27"/>
      <c r="F22" s="27"/>
      <c r="G22" s="15"/>
      <c r="H22" s="15"/>
      <c r="I22" s="15"/>
      <c r="J22" s="15"/>
      <c r="K22" s="15"/>
      <c r="L22" s="15"/>
      <c r="M22" s="15"/>
      <c r="N22" s="16"/>
      <c r="O22" t="s" s="7">
        <f>O4</f>
        <v>11</v>
      </c>
      <c r="P22" s="40">
        <f>P4+(4/10^7)</f>
        <v>78.0000004</v>
      </c>
      <c r="Q22" s="41"/>
      <c r="R22" s="39"/>
      <c r="S22" s="15"/>
      <c r="T22" s="28"/>
      <c r="U22" s="28"/>
      <c r="V22" s="15"/>
      <c r="W22" s="15"/>
      <c r="X22" s="15"/>
      <c r="Y22" s="15"/>
      <c r="Z22" s="15"/>
      <c r="AA22" s="15"/>
      <c r="AB22" s="15"/>
      <c r="AC22" s="18"/>
    </row>
    <row r="23" ht="17" customHeight="1">
      <c r="A23" t="s" s="7">
        <v>51</v>
      </c>
      <c r="B23" s="8"/>
      <c r="C23" s="8"/>
      <c r="D23" s="8"/>
      <c r="E23" s="8"/>
      <c r="F23" s="8"/>
      <c r="G23" s="14"/>
      <c r="H23" s="15"/>
      <c r="I23" s="15"/>
      <c r="J23" s="15"/>
      <c r="K23" s="15"/>
      <c r="L23" s="15"/>
      <c r="M23" s="15"/>
      <c r="N23" s="16"/>
      <c r="O23" t="s" s="7">
        <f>O5</f>
        <v>12</v>
      </c>
      <c r="P23" s="40">
        <f>P5+(5/10^7)</f>
        <v>75.0000005</v>
      </c>
      <c r="Q23" s="41"/>
      <c r="R23" s="39"/>
      <c r="S23" s="15"/>
      <c r="T23" s="28"/>
      <c r="U23" s="28"/>
      <c r="V23" s="15"/>
      <c r="W23" s="15"/>
      <c r="X23" s="15"/>
      <c r="Y23" s="15"/>
      <c r="Z23" s="15"/>
      <c r="AA23" s="15"/>
      <c r="AB23" s="15"/>
      <c r="AC23" s="18"/>
    </row>
    <row r="24" ht="17" customHeight="1">
      <c r="A24" t="s" s="7">
        <v>1</v>
      </c>
      <c r="B24" t="s" s="12">
        <v>22</v>
      </c>
      <c r="C24" t="s" s="12">
        <v>4</v>
      </c>
      <c r="D24" t="s" s="12">
        <v>23</v>
      </c>
      <c r="E24" t="s" s="12">
        <v>24</v>
      </c>
      <c r="F24" t="s" s="12">
        <v>25</v>
      </c>
      <c r="G24" s="14"/>
      <c r="H24" s="15"/>
      <c r="I24" s="15"/>
      <c r="J24" s="15"/>
      <c r="K24" s="15"/>
      <c r="L24" s="15"/>
      <c r="M24" s="15"/>
      <c r="N24" s="16"/>
      <c r="O24" t="s" s="7">
        <f>O6</f>
        <v>13</v>
      </c>
      <c r="P24" s="40">
        <f>P6+(6/10^7)</f>
        <v>74.00000060000001</v>
      </c>
      <c r="Q24" s="41"/>
      <c r="R24" s="39"/>
      <c r="S24" s="15"/>
      <c r="T24" s="28"/>
      <c r="U24" s="28"/>
      <c r="V24" s="15"/>
      <c r="W24" s="15"/>
      <c r="X24" s="15"/>
      <c r="Y24" s="15"/>
      <c r="Z24" s="15"/>
      <c r="AA24" s="15"/>
      <c r="AB24" s="15"/>
      <c r="AC24" s="18"/>
    </row>
    <row r="25" ht="17" customHeight="1">
      <c r="A25" t="s" s="7">
        <v>52</v>
      </c>
      <c r="B25" s="19"/>
      <c r="C25" s="19"/>
      <c r="D25" s="19"/>
      <c r="E25" s="19"/>
      <c r="F25" s="19"/>
      <c r="G25" s="14"/>
      <c r="H25" s="15"/>
      <c r="I25" s="15"/>
      <c r="J25" s="15"/>
      <c r="K25" s="15"/>
      <c r="L25" s="15"/>
      <c r="M25" s="15"/>
      <c r="N25" s="16"/>
      <c r="O25" t="s" s="7">
        <f>O7</f>
        <v>14</v>
      </c>
      <c r="P25" s="40">
        <f>P7+(7/10^7)</f>
        <v>71.0000007</v>
      </c>
      <c r="Q25" s="14"/>
      <c r="R25" s="34"/>
      <c r="S25" s="15"/>
      <c r="T25" s="28"/>
      <c r="U25" s="28"/>
      <c r="V25" s="15"/>
      <c r="W25" s="15"/>
      <c r="X25" s="15"/>
      <c r="Y25" s="15"/>
      <c r="Z25" s="15"/>
      <c r="AA25" s="15"/>
      <c r="AB25" s="15"/>
      <c r="AC25" s="18"/>
    </row>
    <row r="26" ht="17" customHeight="1">
      <c r="A26" t="s" s="7">
        <v>53</v>
      </c>
      <c r="B26" s="19"/>
      <c r="C26" s="19"/>
      <c r="D26" s="19"/>
      <c r="E26" s="19"/>
      <c r="F26" s="19"/>
      <c r="G26" s="14"/>
      <c r="H26" s="15"/>
      <c r="I26" s="15"/>
      <c r="J26" s="15"/>
      <c r="K26" s="15"/>
      <c r="L26" s="15"/>
      <c r="M26" s="15"/>
      <c r="N26" s="16"/>
      <c r="O26" t="s" s="7">
        <f>O8</f>
        <v>16</v>
      </c>
      <c r="P26" s="40">
        <f>P8+(8/10^7)</f>
        <v>60.0000008</v>
      </c>
      <c r="Q26" s="14"/>
      <c r="R26" s="34"/>
      <c r="S26" s="15"/>
      <c r="T26" s="28"/>
      <c r="U26" s="28"/>
      <c r="V26" s="15"/>
      <c r="W26" s="15"/>
      <c r="X26" s="15"/>
      <c r="Y26" s="15"/>
      <c r="Z26" s="15"/>
      <c r="AA26" s="15"/>
      <c r="AB26" s="15"/>
      <c r="AC26" s="18"/>
    </row>
    <row r="27" ht="17" customHeight="1">
      <c r="A27" t="s" s="7">
        <v>54</v>
      </c>
      <c r="B27" s="19"/>
      <c r="C27" s="19"/>
      <c r="D27" s="19"/>
      <c r="E27" s="19"/>
      <c r="F27" s="19"/>
      <c r="G27" s="14"/>
      <c r="H27" s="15"/>
      <c r="I27" s="15"/>
      <c r="J27" s="15"/>
      <c r="K27" s="15"/>
      <c r="L27" s="15"/>
      <c r="M27" s="15"/>
      <c r="N27" s="16"/>
      <c r="O27" t="s" s="7">
        <f>O9</f>
        <v>15</v>
      </c>
      <c r="P27" s="40">
        <f>P9+(9/10^7)</f>
        <v>60.0000009</v>
      </c>
      <c r="Q27" s="14"/>
      <c r="R27" s="15"/>
      <c r="S27" s="15"/>
      <c r="T27" s="28"/>
      <c r="U27" s="28"/>
      <c r="V27" s="15"/>
      <c r="W27" s="15"/>
      <c r="X27" s="15"/>
      <c r="Y27" s="15"/>
      <c r="Z27" s="15"/>
      <c r="AA27" s="15"/>
      <c r="AB27" s="15"/>
      <c r="AC27" s="18"/>
    </row>
    <row r="28" ht="17" customHeight="1">
      <c r="A28" t="s" s="7">
        <v>55</v>
      </c>
      <c r="B28" s="19"/>
      <c r="C28" s="19"/>
      <c r="D28" s="19"/>
      <c r="E28" s="19"/>
      <c r="F28" s="19"/>
      <c r="G28" s="14"/>
      <c r="H28" s="15"/>
      <c r="I28" s="15"/>
      <c r="J28" s="15"/>
      <c r="K28" s="15"/>
      <c r="L28" s="15"/>
      <c r="M28" s="15"/>
      <c r="N28" s="16"/>
      <c r="O28" t="s" s="7">
        <f>O10</f>
        <v>34</v>
      </c>
      <c r="P28" s="40">
        <f>P10+(10/10^7)</f>
        <v>59.000001</v>
      </c>
      <c r="Q28" s="14"/>
      <c r="R28" s="15"/>
      <c r="S28" s="15"/>
      <c r="T28" s="28"/>
      <c r="U28" s="28"/>
      <c r="V28" s="15"/>
      <c r="W28" s="15"/>
      <c r="X28" s="15"/>
      <c r="Y28" s="15"/>
      <c r="Z28" s="15"/>
      <c r="AA28" s="15"/>
      <c r="AB28" s="15"/>
      <c r="AC28" s="18"/>
    </row>
    <row r="29" ht="17" customHeight="1">
      <c r="A29" t="s" s="7">
        <v>56</v>
      </c>
      <c r="B29" s="19"/>
      <c r="C29" s="19"/>
      <c r="D29" s="19"/>
      <c r="E29" s="21"/>
      <c r="F29" s="21"/>
      <c r="G29" s="14"/>
      <c r="H29" s="15"/>
      <c r="I29" s="15"/>
      <c r="J29" s="15"/>
      <c r="K29" s="15"/>
      <c r="L29" s="15"/>
      <c r="M29" s="15"/>
      <c r="N29" s="16"/>
      <c r="O29" t="s" s="7">
        <f>O11</f>
        <v>35</v>
      </c>
      <c r="P29" s="40">
        <f>P11+(11/10^7)</f>
        <v>59.0000011</v>
      </c>
      <c r="Q29" s="14"/>
      <c r="R29" s="15"/>
      <c r="S29" s="15"/>
      <c r="T29" s="28"/>
      <c r="U29" s="28"/>
      <c r="V29" s="15"/>
      <c r="W29" s="15"/>
      <c r="X29" s="15"/>
      <c r="Y29" s="15"/>
      <c r="Z29" s="15"/>
      <c r="AA29" s="15"/>
      <c r="AB29" s="15"/>
      <c r="AC29" s="18"/>
    </row>
    <row r="30" ht="17" customHeight="1">
      <c r="A30" t="s" s="7">
        <v>57</v>
      </c>
      <c r="B30" s="19"/>
      <c r="C30" s="19"/>
      <c r="D30" s="19"/>
      <c r="E30" s="19"/>
      <c r="F30" s="19"/>
      <c r="G30" s="14"/>
      <c r="H30" s="15"/>
      <c r="I30" s="15"/>
      <c r="J30" s="15"/>
      <c r="K30" s="15"/>
      <c r="L30" s="15"/>
      <c r="M30" s="15"/>
      <c r="N30" s="16"/>
      <c r="O30" t="s" s="7">
        <f>O12</f>
        <v>37</v>
      </c>
      <c r="P30" s="40">
        <f>P12+(12/10^7)</f>
        <v>56.0000012</v>
      </c>
      <c r="Q30" s="14"/>
      <c r="R30" s="15"/>
      <c r="S30" s="15"/>
      <c r="T30" s="28"/>
      <c r="U30" s="28"/>
      <c r="V30" s="15"/>
      <c r="W30" s="15"/>
      <c r="X30" s="15"/>
      <c r="Y30" s="15"/>
      <c r="Z30" s="15"/>
      <c r="AA30" s="15"/>
      <c r="AB30" s="15"/>
      <c r="AC30" s="18"/>
    </row>
    <row r="31" ht="17" customHeight="1">
      <c r="A31" t="s" s="7">
        <v>58</v>
      </c>
      <c r="B31" s="19"/>
      <c r="C31" s="19"/>
      <c r="D31" s="19"/>
      <c r="E31" s="19"/>
      <c r="F31" s="19"/>
      <c r="G31" s="14"/>
      <c r="H31" s="15"/>
      <c r="I31" s="15"/>
      <c r="J31" s="15"/>
      <c r="K31" s="15"/>
      <c r="L31" s="15"/>
      <c r="M31" s="15"/>
      <c r="N31" s="16"/>
      <c r="O31" t="s" s="7">
        <f>O13</f>
        <v>38</v>
      </c>
      <c r="P31" s="40">
        <f>P13+(13/10^7)</f>
        <v>55.0000013</v>
      </c>
      <c r="Q31" s="14"/>
      <c r="R31" s="15"/>
      <c r="S31" s="15"/>
      <c r="T31" s="28"/>
      <c r="U31" s="28"/>
      <c r="V31" s="15"/>
      <c r="W31" s="15"/>
      <c r="X31" s="15"/>
      <c r="Y31" s="15"/>
      <c r="Z31" s="15"/>
      <c r="AA31" s="15"/>
      <c r="AB31" s="15"/>
      <c r="AC31" s="18"/>
    </row>
    <row r="32" ht="17" customHeight="1">
      <c r="A32" t="s" s="7">
        <v>59</v>
      </c>
      <c r="B32" s="19"/>
      <c r="C32" s="19"/>
      <c r="D32" s="19"/>
      <c r="E32" s="22"/>
      <c r="F32" s="23"/>
      <c r="G32" s="15"/>
      <c r="H32" s="15"/>
      <c r="I32" s="15"/>
      <c r="J32" s="15"/>
      <c r="K32" s="15"/>
      <c r="L32" s="15"/>
      <c r="M32" s="15"/>
      <c r="N32" s="16"/>
      <c r="O32" t="s" s="7">
        <f>O14</f>
        <v>40</v>
      </c>
      <c r="P32" s="40">
        <f>P14+(14/10^7)</f>
        <v>53.0000014</v>
      </c>
      <c r="Q32" s="14"/>
      <c r="R32" s="15"/>
      <c r="S32" s="15"/>
      <c r="T32" s="28"/>
      <c r="U32" s="28"/>
      <c r="V32" s="15"/>
      <c r="W32" s="15"/>
      <c r="X32" s="15"/>
      <c r="Y32" s="15"/>
      <c r="Z32" s="15"/>
      <c r="AA32" s="15"/>
      <c r="AB32" s="15"/>
      <c r="AC32" s="18"/>
    </row>
    <row r="33" ht="17" customHeight="1">
      <c r="A33" s="42"/>
      <c r="B33" s="23"/>
      <c r="C33" s="23"/>
      <c r="D33" s="23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t="s" s="7">
        <f>O15</f>
        <v>42</v>
      </c>
      <c r="P33" s="40">
        <f>P15+(15/10^7)</f>
        <v>52.0000015</v>
      </c>
      <c r="Q33" s="14"/>
      <c r="R33" s="15"/>
      <c r="S33" s="15"/>
      <c r="T33" s="28"/>
      <c r="U33" s="28"/>
      <c r="V33" s="15"/>
      <c r="W33" s="15"/>
      <c r="X33" s="15"/>
      <c r="Y33" s="15"/>
      <c r="Z33" s="15"/>
      <c r="AA33" s="15"/>
      <c r="AB33" s="15"/>
      <c r="AC33" s="18"/>
    </row>
    <row r="34" ht="17" customHeight="1">
      <c r="A34" s="43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t="s" s="35">
        <f>O16</f>
        <v>44</v>
      </c>
      <c r="P34" s="44">
        <f>P16+(15/10^7)</f>
        <v>42.0000015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8"/>
    </row>
    <row r="35" ht="17" customHeight="1">
      <c r="A35" s="4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t="s" s="37">
        <f>O17</f>
        <v>46</v>
      </c>
      <c r="P35" s="39">
        <f>P17+(15/10^7)</f>
        <v>31.0000015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8"/>
    </row>
    <row r="36" ht="17" customHeight="1">
      <c r="A36" s="4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8"/>
    </row>
    <row r="37" ht="17" customHeight="1">
      <c r="A37" s="43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8"/>
    </row>
    <row r="38" ht="17" customHeight="1">
      <c r="A38" s="4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8"/>
    </row>
    <row r="39" ht="17" customHeight="1">
      <c r="A39" s="43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8"/>
    </row>
    <row r="40" ht="17" customHeight="1">
      <c r="A40" s="4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8"/>
    </row>
    <row r="41" ht="17" customHeight="1">
      <c r="A41" s="4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8"/>
    </row>
    <row r="42" ht="17" customHeight="1">
      <c r="A42" s="4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8"/>
    </row>
    <row r="43" ht="17" customHeight="1">
      <c r="A43" s="4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8"/>
    </row>
    <row r="44" ht="17" customHeight="1">
      <c r="A44" s="4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8"/>
    </row>
    <row r="45" ht="17" customHeight="1">
      <c r="A45" s="4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8"/>
    </row>
    <row r="46" ht="17" customHeight="1">
      <c r="A46" s="4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8"/>
    </row>
    <row r="47" ht="17" customHeight="1">
      <c r="A47" s="4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8"/>
    </row>
    <row r="48" ht="17" customHeight="1">
      <c r="A48" s="43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8"/>
    </row>
    <row r="49" ht="17" customHeight="1">
      <c r="A49" s="4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8"/>
    </row>
    <row r="50" ht="17" customHeight="1">
      <c r="A50" s="43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8"/>
    </row>
    <row r="51" ht="17" customHeight="1">
      <c r="A51" s="43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8"/>
    </row>
    <row r="52" ht="17" customHeight="1">
      <c r="A52" s="4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8"/>
    </row>
    <row r="53" ht="17" customHeight="1">
      <c r="A53" s="4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8"/>
    </row>
    <row r="54" ht="17" customHeight="1">
      <c r="A54" s="4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8"/>
    </row>
    <row r="55" ht="17" customHeight="1">
      <c r="A55" s="43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8"/>
    </row>
    <row r="56" ht="17" customHeight="1">
      <c r="A56" s="43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8"/>
    </row>
    <row r="57" ht="17" customHeight="1">
      <c r="A57" s="43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8"/>
    </row>
    <row r="58" ht="17" customHeight="1">
      <c r="A58" s="4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8"/>
    </row>
    <row r="59" ht="17" customHeight="1">
      <c r="A59" s="4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8"/>
    </row>
    <row r="60" ht="17" customHeight="1">
      <c r="A60" s="4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8"/>
    </row>
    <row r="61" ht="17" customHeight="1">
      <c r="A61" s="4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8"/>
    </row>
    <row r="62" ht="17" customHeight="1">
      <c r="A62" s="4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8"/>
    </row>
    <row r="63" ht="17" customHeight="1">
      <c r="A63" s="4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8"/>
    </row>
    <row r="64" ht="17" customHeight="1">
      <c r="A64" s="4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8"/>
    </row>
    <row r="65" ht="17" customHeight="1">
      <c r="A65" s="4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8"/>
    </row>
    <row r="66" ht="17" customHeight="1">
      <c r="A66" s="4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8"/>
    </row>
    <row r="67" ht="17" customHeight="1">
      <c r="A67" s="4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8"/>
    </row>
    <row r="68" ht="17" customHeight="1">
      <c r="A68" s="4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8"/>
    </row>
    <row r="69" ht="17" customHeight="1">
      <c r="A69" s="4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8"/>
    </row>
    <row r="70" ht="17" customHeight="1">
      <c r="A70" s="4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8"/>
    </row>
    <row r="71" ht="17" customHeight="1">
      <c r="A71" s="4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8"/>
    </row>
    <row r="72" ht="17" customHeight="1">
      <c r="A72" s="4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8"/>
    </row>
    <row r="73" ht="17" customHeight="1">
      <c r="A73" s="4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8"/>
    </row>
    <row r="74" ht="17" customHeight="1">
      <c r="A74" s="4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8"/>
    </row>
    <row r="75" ht="17" customHeight="1">
      <c r="A75" s="4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8"/>
    </row>
    <row r="76" ht="17" customHeight="1">
      <c r="A76" s="4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8"/>
    </row>
    <row r="77" ht="17" customHeight="1">
      <c r="A77" s="4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8"/>
    </row>
    <row r="78" ht="17" customHeight="1">
      <c r="A78" s="4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8"/>
    </row>
    <row r="79" ht="17" customHeight="1">
      <c r="A79" s="43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8"/>
    </row>
    <row r="80" ht="17" customHeight="1">
      <c r="A80" s="43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8"/>
    </row>
    <row r="81" ht="17" customHeight="1">
      <c r="A81" s="43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8"/>
    </row>
    <row r="82" ht="17" customHeight="1">
      <c r="A82" s="43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8"/>
    </row>
    <row r="83" ht="17" customHeight="1">
      <c r="A83" s="43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8"/>
    </row>
    <row r="84" ht="17" customHeight="1">
      <c r="A84" s="43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8"/>
    </row>
    <row r="85" ht="17" customHeight="1">
      <c r="A85" s="4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8"/>
    </row>
    <row r="86" ht="17" customHeight="1">
      <c r="A86" s="43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8"/>
    </row>
    <row r="87" ht="17" customHeight="1">
      <c r="A87" s="4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8"/>
    </row>
    <row r="88" ht="17" customHeight="1">
      <c r="A88" s="4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8"/>
    </row>
    <row r="89" ht="17" customHeight="1">
      <c r="A89" s="43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8"/>
    </row>
    <row r="90" ht="17" customHeight="1">
      <c r="A90" s="4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8"/>
    </row>
    <row r="91" ht="17" customHeight="1">
      <c r="A91" s="4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8"/>
    </row>
    <row r="92" ht="17" customHeight="1">
      <c r="A92" s="4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8"/>
    </row>
    <row r="93" ht="17" customHeight="1">
      <c r="A93" s="43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8"/>
    </row>
    <row r="94" ht="17" customHeight="1">
      <c r="A94" s="43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8"/>
    </row>
    <row r="95" ht="17" customHeight="1">
      <c r="A95" s="43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8"/>
    </row>
    <row r="96" ht="17" customHeight="1">
      <c r="A96" s="43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8"/>
    </row>
    <row r="97" ht="17" customHeight="1">
      <c r="A97" s="43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8"/>
    </row>
    <row r="98" ht="17" customHeight="1">
      <c r="A98" s="43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8"/>
    </row>
    <row r="99" ht="17" customHeight="1">
      <c r="A99" s="43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8"/>
    </row>
    <row r="100" ht="17" customHeight="1">
      <c r="A100" s="43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8"/>
    </row>
    <row r="101" ht="17" customHeight="1">
      <c r="A101" s="4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8"/>
    </row>
    <row r="102" ht="17" customHeight="1">
      <c r="A102" s="43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8"/>
    </row>
    <row r="103" ht="17" customHeight="1">
      <c r="A103" s="43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8"/>
    </row>
    <row r="104" ht="17" customHeight="1">
      <c r="A104" s="43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8"/>
    </row>
    <row r="105" ht="17" customHeight="1">
      <c r="A105" s="43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8"/>
    </row>
    <row r="106" ht="17" customHeight="1">
      <c r="A106" s="43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8"/>
    </row>
    <row r="107" ht="17" customHeight="1">
      <c r="A107" s="43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8"/>
    </row>
    <row r="108" ht="17" customHeight="1">
      <c r="A108" s="43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8"/>
    </row>
    <row r="109" ht="17" customHeight="1">
      <c r="A109" s="4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8"/>
    </row>
    <row r="110" ht="17" customHeight="1">
      <c r="A110" s="4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8"/>
    </row>
    <row r="111" ht="17" customHeight="1">
      <c r="A111" s="43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8"/>
    </row>
    <row r="112" ht="17" customHeight="1">
      <c r="A112" s="43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8"/>
    </row>
    <row r="113" ht="17" customHeight="1">
      <c r="A113" s="43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8"/>
    </row>
    <row r="114" ht="17" customHeight="1">
      <c r="A114" s="43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8"/>
    </row>
    <row r="115" ht="17" customHeight="1">
      <c r="A115" s="43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8"/>
    </row>
    <row r="116" ht="17" customHeight="1">
      <c r="A116" s="43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8"/>
    </row>
    <row r="117" ht="17" customHeight="1">
      <c r="A117" s="43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8"/>
    </row>
    <row r="118" ht="17" customHeight="1">
      <c r="A118" s="43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8"/>
    </row>
    <row r="119" ht="17" customHeight="1">
      <c r="A119" s="4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8"/>
    </row>
    <row r="120" ht="17" customHeight="1">
      <c r="A120" s="4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8"/>
    </row>
    <row r="121" ht="17" customHeight="1">
      <c r="A121" s="43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8"/>
    </row>
    <row r="122" ht="17" customHeight="1">
      <c r="A122" s="43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8"/>
    </row>
    <row r="123" ht="17" customHeight="1">
      <c r="A123" s="43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8"/>
    </row>
    <row r="124" ht="17" customHeight="1">
      <c r="A124" s="43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8"/>
    </row>
    <row r="125" ht="17" customHeight="1">
      <c r="A125" s="43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8"/>
    </row>
    <row r="126" ht="17" customHeight="1">
      <c r="A126" s="43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8"/>
    </row>
    <row r="127" ht="17" customHeight="1">
      <c r="A127" s="43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8"/>
    </row>
    <row r="128" ht="17" customHeight="1">
      <c r="A128" s="4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8"/>
    </row>
    <row r="129" ht="17" customHeight="1">
      <c r="A129" s="43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8"/>
    </row>
    <row r="130" ht="17" customHeight="1">
      <c r="A130" s="4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8"/>
    </row>
    <row r="131" ht="17" customHeight="1">
      <c r="A131" s="43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8"/>
    </row>
    <row r="132" ht="17" customHeight="1">
      <c r="A132" s="43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8"/>
    </row>
    <row r="133" ht="17" customHeight="1">
      <c r="A133" s="43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8"/>
    </row>
    <row r="134" ht="17" customHeight="1">
      <c r="A134" s="4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8"/>
    </row>
    <row r="135" ht="17" customHeight="1">
      <c r="A135" s="43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8"/>
    </row>
    <row r="136" ht="17" customHeight="1">
      <c r="A136" s="43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8"/>
    </row>
    <row r="137" ht="17" customHeight="1">
      <c r="A137" s="43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8"/>
    </row>
    <row r="138" ht="17" customHeight="1">
      <c r="A138" s="43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8"/>
    </row>
    <row r="139" ht="17" customHeight="1">
      <c r="A139" s="43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8"/>
    </row>
    <row r="140" ht="17" customHeight="1">
      <c r="A140" s="43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8"/>
    </row>
    <row r="141" ht="17" customHeight="1">
      <c r="A141" s="45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7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