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s\GTE McLaren\"/>
    </mc:Choice>
  </mc:AlternateContent>
  <bookViews>
    <workbookView xWindow="0" yWindow="0" windowWidth="20160" windowHeight="9045" firstSheet="3" activeTab="9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McLaren Gr.3 GTE stock" sheetId="27" r:id="rId7"/>
    <sheet name="McLaren Gr.3 GTE base 1 LOW " sheetId="28" r:id="rId8"/>
    <sheet name="McLaren Gr.3 GTE base 2 HIGH" sheetId="30" r:id="rId9"/>
    <sheet name="M6 GT3" sheetId="3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31" l="1"/>
  <c r="C7" i="31" s="1"/>
  <c r="L30" i="31"/>
  <c r="C6" i="31" s="1"/>
  <c r="L24" i="31"/>
  <c r="C5" i="31" s="1"/>
  <c r="L18" i="31"/>
  <c r="C4" i="31" s="1"/>
  <c r="L12" i="31"/>
  <c r="C3" i="31" s="1"/>
  <c r="L6" i="31"/>
  <c r="C2" i="31" s="1"/>
  <c r="D3" i="31" s="1"/>
  <c r="E3" i="31" s="1"/>
  <c r="G5" i="31" l="1"/>
  <c r="G6" i="31"/>
  <c r="D4" i="31"/>
  <c r="E4" i="31" s="1"/>
  <c r="D5" i="31"/>
  <c r="E5" i="31" s="1"/>
  <c r="D16" i="31"/>
  <c r="D12" i="31"/>
  <c r="D6" i="31"/>
  <c r="E6" i="31" s="1"/>
  <c r="D14" i="31"/>
  <c r="D15" i="31"/>
  <c r="D7" i="31"/>
  <c r="E7" i="31" s="1"/>
  <c r="D13" i="31"/>
  <c r="G5" i="28"/>
  <c r="G5" i="30"/>
  <c r="L36" i="30"/>
  <c r="L30" i="30"/>
  <c r="L24" i="30"/>
  <c r="L18" i="30"/>
  <c r="C4" i="30" s="1"/>
  <c r="L12" i="30"/>
  <c r="C7" i="30"/>
  <c r="L6" i="30"/>
  <c r="G6" i="30" s="1"/>
  <c r="C6" i="30"/>
  <c r="C5" i="30"/>
  <c r="D6" i="30" s="1"/>
  <c r="E6" i="30" s="1"/>
  <c r="C3" i="30"/>
  <c r="I2" i="30"/>
  <c r="C2" i="30"/>
  <c r="D3" i="30" s="1"/>
  <c r="E3" i="30" s="1"/>
  <c r="C7" i="28"/>
  <c r="C6" i="28"/>
  <c r="C5" i="28"/>
  <c r="C4" i="28"/>
  <c r="C3" i="28"/>
  <c r="C2" i="28"/>
  <c r="L36" i="28"/>
  <c r="L30" i="28"/>
  <c r="L24" i="28"/>
  <c r="L18" i="28"/>
  <c r="L12" i="28"/>
  <c r="D15" i="30" l="1"/>
  <c r="D12" i="30"/>
  <c r="D16" i="30"/>
  <c r="D5" i="30"/>
  <c r="E5" i="30" s="1"/>
  <c r="D13" i="30"/>
  <c r="D4" i="30"/>
  <c r="E4" i="30" s="1"/>
  <c r="D7" i="30"/>
  <c r="E7" i="30" s="1"/>
  <c r="D14" i="30"/>
  <c r="L6" i="28" l="1"/>
  <c r="I2" i="28"/>
  <c r="L6" i="27"/>
  <c r="C3" i="27" s="1"/>
  <c r="D4" i="27" s="1"/>
  <c r="E4" i="27" s="1"/>
  <c r="I2" i="27"/>
  <c r="G6" i="28" l="1"/>
  <c r="D4" i="28"/>
  <c r="E4" i="28" s="1"/>
  <c r="D3" i="28"/>
  <c r="E3" i="28" s="1"/>
  <c r="C4" i="27"/>
  <c r="D5" i="27" s="1"/>
  <c r="E5" i="27" s="1"/>
  <c r="C7" i="27"/>
  <c r="G5" i="27"/>
  <c r="G6" i="27"/>
  <c r="C2" i="27"/>
  <c r="D3" i="27" s="1"/>
  <c r="E3" i="27" s="1"/>
  <c r="C5" i="27"/>
  <c r="D6" i="27" s="1"/>
  <c r="E6" i="27" s="1"/>
  <c r="C6" i="27"/>
  <c r="D7" i="27" s="1"/>
  <c r="E7" i="27" s="1"/>
  <c r="L6" i="14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I2" i="12"/>
  <c r="L6" i="11"/>
  <c r="C6" i="11" s="1"/>
  <c r="I2" i="11"/>
  <c r="L6" i="10"/>
  <c r="C5" i="10" s="1"/>
  <c r="I2" i="10"/>
  <c r="L6" i="9"/>
  <c r="C4" i="9" s="1"/>
  <c r="I2" i="9"/>
  <c r="D12" i="28" l="1"/>
  <c r="D5" i="28"/>
  <c r="E5" i="28" s="1"/>
  <c r="D13" i="28"/>
  <c r="D7" i="28"/>
  <c r="E7" i="28" s="1"/>
  <c r="D15" i="28"/>
  <c r="D6" i="28"/>
  <c r="E6" i="28" s="1"/>
  <c r="D14" i="28"/>
  <c r="D16" i="28"/>
  <c r="C3" i="12"/>
  <c r="D4" i="12" s="1"/>
  <c r="E4" i="12" s="1"/>
  <c r="C2" i="12"/>
  <c r="D3" i="12" s="1"/>
  <c r="E3" i="12" s="1"/>
  <c r="G5" i="12"/>
  <c r="C4" i="12"/>
  <c r="D5" i="12" s="1"/>
  <c r="E5" i="12" s="1"/>
  <c r="C2" i="1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C4" i="10"/>
  <c r="D5" i="10" s="1"/>
  <c r="E5" i="10" s="1"/>
  <c r="G5" i="10"/>
  <c r="G6" i="10"/>
  <c r="G5" i="9"/>
  <c r="G6" i="9"/>
  <c r="D4" i="10" l="1"/>
  <c r="E4" i="10" s="1"/>
</calcChain>
</file>

<file path=xl/sharedStrings.xml><?xml version="1.0" encoding="utf-8"?>
<sst xmlns="http://schemas.openxmlformats.org/spreadsheetml/2006/main" count="481" uniqueCount="72">
  <si>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</si>
  <si>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</si>
  <si>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</si>
  <si>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</si>
  <si>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</si>
  <si>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</si>
  <si>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</si>
  <si>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</si>
  <si>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</si>
  <si>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</si>
  <si>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</si>
  <si>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</si>
  <si>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</si>
  <si>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</si>
  <si>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</si>
  <si>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</si>
  <si>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</si>
  <si>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</si>
  <si>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</si>
  <si>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</si>
  <si>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</si>
  <si>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</si>
  <si>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</si>
  <si>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</si>
  <si>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</si>
  <si>
    <t>6000 rpm</t>
  </si>
  <si>
    <t>500 ch</t>
  </si>
  <si>
    <t>6500 rpm</t>
  </si>
  <si>
    <t>530 ch</t>
  </si>
  <si>
    <t>7000 rpm</t>
  </si>
  <si>
    <t>560 ch</t>
  </si>
  <si>
    <t>7500 rpm</t>
  </si>
  <si>
    <t>7800 rpm</t>
  </si>
  <si>
    <t>586 ch</t>
  </si>
  <si>
    <t>5000 rpm</t>
  </si>
  <si>
    <t>420 ch</t>
  </si>
  <si>
    <t>5500 rpm</t>
  </si>
  <si>
    <t>450 ch</t>
  </si>
  <si>
    <t>Delta vitesse</t>
  </si>
  <si>
    <t>Rapports</t>
  </si>
  <si>
    <t>1&gt;2</t>
  </si>
  <si>
    <t>2&gt;3</t>
  </si>
  <si>
    <t>3&gt;4</t>
  </si>
  <si>
    <t>4&gt;5</t>
  </si>
  <si>
    <t>5&gt;6</t>
  </si>
  <si>
    <t>6ème STOCK</t>
  </si>
  <si>
    <t>1ère STOCK</t>
  </si>
  <si>
    <t>2ème STOCK</t>
  </si>
  <si>
    <t>3ème STOCK</t>
  </si>
  <si>
    <t>4ème STOCK</t>
  </si>
  <si>
    <t>5ème STOCK</t>
  </si>
  <si>
    <t>Max speed objective</t>
  </si>
  <si>
    <t>1st gear objective</t>
  </si>
  <si>
    <t>rpm</t>
  </si>
  <si>
    <t>Speed delta</t>
  </si>
  <si>
    <t>Starting at</t>
  </si>
  <si>
    <t>RPM loss</t>
  </si>
  <si>
    <t>Max speed</t>
  </si>
  <si>
    <t>1st</t>
  </si>
  <si>
    <t>2nd</t>
  </si>
  <si>
    <t>3rd</t>
  </si>
  <si>
    <t>4th</t>
  </si>
  <si>
    <t>5th</t>
  </si>
  <si>
    <t>6th</t>
  </si>
  <si>
    <t>Rev limiter</t>
  </si>
  <si>
    <t>Shift @</t>
  </si>
  <si>
    <t>Advised final</t>
  </si>
  <si>
    <t>Advised 1st</t>
  </si>
  <si>
    <t>mph @</t>
  </si>
  <si>
    <t>mph</t>
  </si>
  <si>
    <t>Gears</t>
  </si>
  <si>
    <t>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</si>
</sst>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&quot;@ &quot;0&quot; km/h&quot;"/>
    <numFmt numFmtId="166" formatCode="0&quot; tours/minute&quot;"/>
    <numFmt numFmtId="167" formatCode="&quot;-&quot;0&quot; &gt;&gt;&gt;&quot;"/>
    <numFmt numFmtId="169" formatCode="&quot;@ &quot;0&quot; mph&quot;"/>
    <numFmt numFmtId="170" formatCode="0&quot; rpm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3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4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5" borderId="17" xfId="0" applyFill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0" fontId="0" fillId="0" borderId="26" xfId="0" applyBorder="1"/>
    <xf numFmtId="0" fontId="0" fillId="0" borderId="0" xfId="0" applyBorder="1"/>
    <xf numFmtId="165" fontId="0" fillId="5" borderId="29" xfId="0" applyNumberFormat="1" applyFill="1" applyBorder="1" applyAlignment="1">
      <alignment horizontal="left"/>
    </xf>
    <xf numFmtId="165" fontId="0" fillId="5" borderId="30" xfId="0" applyNumberFormat="1" applyFill="1" applyBorder="1" applyAlignment="1">
      <alignment horizontal="left"/>
    </xf>
    <xf numFmtId="165" fontId="0" fillId="5" borderId="31" xfId="0" applyNumberForma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6" borderId="32" xfId="0" applyFill="1" applyBorder="1"/>
    <xf numFmtId="0" fontId="0" fillId="6" borderId="21" xfId="0" applyFill="1" applyBorder="1"/>
    <xf numFmtId="0" fontId="0" fillId="0" borderId="37" xfId="0" applyBorder="1"/>
    <xf numFmtId="0" fontId="0" fillId="4" borderId="38" xfId="0" applyFill="1" applyBorder="1"/>
    <xf numFmtId="0" fontId="0" fillId="0" borderId="38" xfId="0" applyBorder="1"/>
    <xf numFmtId="0" fontId="0" fillId="4" borderId="0" xfId="0" applyFill="1" applyBorder="1"/>
    <xf numFmtId="0" fontId="0" fillId="5" borderId="0" xfId="0" applyFill="1" applyBorder="1"/>
    <xf numFmtId="0" fontId="0" fillId="0" borderId="40" xfId="0" applyBorder="1"/>
    <xf numFmtId="0" fontId="0" fillId="0" borderId="22" xfId="0" applyBorder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4" fontId="0" fillId="7" borderId="23" xfId="0" applyNumberFormat="1" applyFill="1" applyBorder="1" applyAlignment="1">
      <alignment horizontal="right"/>
    </xf>
    <xf numFmtId="164" fontId="0" fillId="7" borderId="25" xfId="0" applyNumberFormat="1" applyFill="1" applyBorder="1" applyAlignment="1">
      <alignment horizontal="right"/>
    </xf>
    <xf numFmtId="167" fontId="0" fillId="8" borderId="33" xfId="0" applyNumberFormat="1" applyFill="1" applyBorder="1" applyAlignment="1">
      <alignment horizontal="center"/>
    </xf>
    <xf numFmtId="167" fontId="0" fillId="8" borderId="34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left"/>
    </xf>
    <xf numFmtId="166" fontId="0" fillId="5" borderId="33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0" fontId="1" fillId="10" borderId="27" xfId="0" applyFont="1" applyFill="1" applyBorder="1"/>
    <xf numFmtId="0" fontId="1" fillId="10" borderId="28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5" xfId="0" applyBorder="1"/>
    <xf numFmtId="0" fontId="0" fillId="0" borderId="46" xfId="0" applyBorder="1"/>
    <xf numFmtId="165" fontId="0" fillId="5" borderId="47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5" xfId="0" applyFont="1" applyFill="1" applyBorder="1"/>
    <xf numFmtId="166" fontId="0" fillId="5" borderId="48" xfId="0" applyNumberFormat="1" applyFill="1" applyBorder="1" applyAlignment="1">
      <alignment horizontal="left"/>
    </xf>
    <xf numFmtId="0" fontId="0" fillId="4" borderId="42" xfId="0" applyFill="1" applyBorder="1"/>
    <xf numFmtId="0" fontId="0" fillId="0" borderId="22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4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0" fontId="0" fillId="0" borderId="24" xfId="0" applyBorder="1"/>
    <xf numFmtId="0" fontId="0" fillId="0" borderId="50" xfId="0" applyBorder="1"/>
    <xf numFmtId="0" fontId="0" fillId="0" borderId="0" xfId="0" applyBorder="1" applyAlignment="1">
      <alignment horizontal="center"/>
    </xf>
    <xf numFmtId="165" fontId="0" fillId="0" borderId="49" xfId="0" applyNumberFormat="1" applyBorder="1" applyAlignment="1">
      <alignment horizontal="left"/>
    </xf>
    <xf numFmtId="0" fontId="0" fillId="0" borderId="51" xfId="0" applyBorder="1"/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2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52" xfId="0" applyBorder="1" applyAlignment="1">
      <alignment horizontal="right"/>
    </xf>
    <xf numFmtId="169" fontId="0" fillId="5" borderId="29" xfId="0" applyNumberFormat="1" applyFill="1" applyBorder="1" applyAlignment="1">
      <alignment horizontal="left"/>
    </xf>
    <xf numFmtId="169" fontId="0" fillId="5" borderId="30" xfId="0" applyNumberFormat="1" applyFill="1" applyBorder="1" applyAlignment="1">
      <alignment horizontal="left"/>
    </xf>
    <xf numFmtId="169" fontId="0" fillId="5" borderId="31" xfId="0" applyNumberFormat="1" applyFill="1" applyBorder="1" applyAlignment="1">
      <alignment horizontal="left"/>
    </xf>
    <xf numFmtId="169" fontId="0" fillId="0" borderId="49" xfId="0" applyNumberFormat="1" applyBorder="1" applyAlignment="1">
      <alignment horizontal="left"/>
    </xf>
    <xf numFmtId="170" fontId="0" fillId="5" borderId="22" xfId="0" applyNumberFormat="1" applyFill="1" applyBorder="1" applyAlignment="1">
      <alignment horizontal="left"/>
    </xf>
    <xf numFmtId="170" fontId="0" fillId="5" borderId="33" xfId="0" applyNumberFormat="1" applyFill="1" applyBorder="1" applyAlignment="1">
      <alignment horizontal="left"/>
    </xf>
    <xf numFmtId="170" fontId="0" fillId="5" borderId="34" xfId="0" applyNumberFormat="1" applyFill="1" applyBorder="1" applyAlignment="1">
      <alignment horizontal="left"/>
    </xf>
  </cellXfs>
  <cellStyles count="1">
    <cellStyle name="Normal" xfId="0" builtinId="0"/>
  </cellStyles>
  <dxfs count="15">
    <dxf>
      <numFmt numFmtId="169" formatCode="&quot;@ &quot;0&quot; mph&quot;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diagonalUp="0" diagonalDown="0">
        <left/>
        <right/>
        <top/>
        <bottom/>
        <vertical/>
        <horizontal/>
      </border>
    </dxf>
    <dxf>
      <numFmt numFmtId="165" formatCode="&quot;@ &quot;0&quot; km/h&quot;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border diagonalUp="0" diagonalDown="0">
        <left/>
        <right/>
        <top/>
        <bottom/>
        <vertical/>
        <horizontal/>
      </border>
    </dxf>
    <dxf>
      <numFmt numFmtId="165" formatCode="&quot;@ &quot;0&quot; km/h&quot;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au13" displayName="Tableau13" ref="C11:D16" totalsRowShown="0" headerRowDxfId="14" headerRowBorderDxfId="13" tableBorderDxfId="12">
  <autoFilter ref="C11:D16"/>
  <tableColumns count="2">
    <tableColumn id="1" name="Rapports" dataDxfId="11"/>
    <tableColumn id="2" name="Delta vitesse" dataDxfId="10">
      <calculatedColumnFormula>C3-C2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3" name="Tableau134" displayName="Tableau134" ref="C11:D16" totalsRowShown="0" headerRowDxfId="9" headerRowBorderDxfId="8" tableBorderDxfId="7">
  <autoFilter ref="C11:D16"/>
  <tableColumns count="2">
    <tableColumn id="1" name="Rapports" dataDxfId="6"/>
    <tableColumn id="2" name="Delta vitesse" dataDxfId="5">
      <calculatedColumnFormula>C3-C2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" name="Tableau1342" displayName="Tableau1342" ref="C11:D16" totalsRowShown="0" headerRowDxfId="4" headerRowBorderDxfId="2" tableBorderDxfId="3">
  <autoFilter ref="C11:D16"/>
  <tableColumns count="2">
    <tableColumn id="1" name="Gears" dataDxfId="1"/>
    <tableColumn id="2" name="Speed delta" dataDxfId="0">
      <calculatedColumnFormula>C3-C2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>((1/($B$5*B2))*$N$2)/$L$6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((1/($B$5*B3))*$N$2)/$L$6</f>
        <v>#DIV/0!</v>
      </c>
      <c r="D3" s="50" t="e">
        <f>$N$2-(C2*$L$6*B3*$B$5)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1" t="e">
        <f>((1/($B$5*B4))*$N$2)/$L$6</f>
        <v>#DIV/0!</v>
      </c>
      <c r="D4" s="51" t="e">
        <f>$N$2-(C3*$L$6*B4*$B$5)</f>
        <v>#DIV/0!</v>
      </c>
      <c r="E4" s="54" t="e">
        <f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2" t="s">
        <v>8</v>
      </c>
      <c r="B5" s="49"/>
      <c r="F5" s="9" t="s">
        <v>18</v>
      </c>
      <c r="G5" s="25" t="e">
        <f>I1/(B4*G1*$L$6)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C6" s="57"/>
      <c r="D6" s="58"/>
      <c r="E6" s="59"/>
      <c r="F6" s="10" t="s">
        <v>19</v>
      </c>
      <c r="G6" s="26" t="e">
        <f>N2/(B5*G2*$L$6)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C7" s="60"/>
      <c r="D7" s="60"/>
      <c r="E7" s="60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G17" sqref="G17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11.85546875" customWidth="1"/>
    <col min="6" max="6" width="20.28515625" customWidth="1"/>
    <col min="7" max="7" width="7.5703125" customWidth="1"/>
    <col min="8" max="8" width="7.7109375" customWidth="1"/>
    <col min="9" max="9" width="6.7109375" customWidth="1"/>
    <col min="10" max="10" width="13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71</v>
      </c>
      <c r="B1" s="80"/>
      <c r="C1" s="55" t="s">
        <v>57</v>
      </c>
      <c r="D1" s="55" t="s">
        <v>56</v>
      </c>
      <c r="E1" s="56" t="s">
        <v>55</v>
      </c>
      <c r="F1" s="36" t="s">
        <v>51</v>
      </c>
      <c r="G1" s="37">
        <v>255</v>
      </c>
      <c r="H1" s="38" t="s">
        <v>68</v>
      </c>
      <c r="I1" s="37">
        <v>7000</v>
      </c>
      <c r="J1" s="78" t="s">
        <v>53</v>
      </c>
      <c r="K1" s="87" t="s">
        <v>46</v>
      </c>
      <c r="L1" s="82"/>
      <c r="M1" s="82"/>
      <c r="N1" s="82"/>
      <c r="O1" s="83"/>
    </row>
    <row r="2" spans="1:15" x14ac:dyDescent="0.25">
      <c r="A2" s="21" t="s">
        <v>58</v>
      </c>
      <c r="B2" s="48">
        <v>4</v>
      </c>
      <c r="C2" s="89">
        <f>((1/($B$8*B2))*$N$2)/$L$6</f>
        <v>70.482614345114357</v>
      </c>
      <c r="D2" s="34"/>
      <c r="E2" s="35"/>
      <c r="F2" s="42" t="s">
        <v>52</v>
      </c>
      <c r="G2" s="39">
        <v>70</v>
      </c>
      <c r="H2" s="28" t="s">
        <v>68</v>
      </c>
      <c r="I2" s="40">
        <v>6500</v>
      </c>
      <c r="J2" s="28" t="s">
        <v>53</v>
      </c>
      <c r="K2" s="88" t="s">
        <v>64</v>
      </c>
      <c r="L2" s="85"/>
      <c r="M2" s="14" t="s">
        <v>9</v>
      </c>
      <c r="N2" s="15">
        <v>7000</v>
      </c>
      <c r="O2" s="78" t="s">
        <v>53</v>
      </c>
    </row>
    <row r="3" spans="1:15" ht="15.75" thickBot="1" x14ac:dyDescent="0.3">
      <c r="A3" s="21" t="s">
        <v>59</v>
      </c>
      <c r="B3" s="48">
        <v>2.2080000000000002</v>
      </c>
      <c r="C3" s="90">
        <f>((1/($B$8*B3))*$N$2)/$L$12</f>
        <v>126.83160083160085</v>
      </c>
      <c r="D3" s="50">
        <f>$N$2-(C2*$L$6*B3*$B$8)</f>
        <v>3135.9999999999995</v>
      </c>
      <c r="E3" s="93">
        <f>$G$3-D3</f>
        <v>3364.0000000000005</v>
      </c>
      <c r="F3" s="44" t="s">
        <v>65</v>
      </c>
      <c r="G3" s="69">
        <v>6500</v>
      </c>
      <c r="H3" s="46" t="s">
        <v>53</v>
      </c>
      <c r="I3" s="45"/>
      <c r="J3" s="46"/>
      <c r="K3" s="13" t="s">
        <v>58</v>
      </c>
      <c r="L3" s="5">
        <v>2.9849999999999999</v>
      </c>
      <c r="M3" s="2" t="s">
        <v>9</v>
      </c>
      <c r="N3" s="4">
        <v>70</v>
      </c>
      <c r="O3" s="12" t="s">
        <v>69</v>
      </c>
    </row>
    <row r="4" spans="1:15" ht="15.75" thickBot="1" x14ac:dyDescent="0.3">
      <c r="A4" s="21" t="s">
        <v>60</v>
      </c>
      <c r="B4" s="48">
        <v>1.762</v>
      </c>
      <c r="C4" s="90">
        <f>((1/($B$8*B4))*$N$2)/$L$18</f>
        <v>159.21413721413722</v>
      </c>
      <c r="D4" s="50">
        <f>$N$2-(C3*$L$6*B4*$B$8)</f>
        <v>1451.3232830820762</v>
      </c>
      <c r="E4" s="94">
        <f t="shared" ref="E4:E7" si="0">$G$3-D4</f>
        <v>5048.6767169179238</v>
      </c>
      <c r="H4" s="28"/>
      <c r="I4" s="27"/>
      <c r="J4" s="11"/>
      <c r="K4" s="13" t="s">
        <v>8</v>
      </c>
      <c r="L4" s="5">
        <v>2.5960000000000001</v>
      </c>
      <c r="M4" s="2"/>
      <c r="N4" s="3"/>
      <c r="O4" s="12"/>
    </row>
    <row r="5" spans="1:15" ht="15.75" thickBot="1" x14ac:dyDescent="0.3">
      <c r="A5" s="21" t="s">
        <v>61</v>
      </c>
      <c r="B5" s="48">
        <v>1.4730000000000001</v>
      </c>
      <c r="C5" s="90">
        <f>((1/($B$8*B5))*$N$2)/$L$24</f>
        <v>190.24740124740126</v>
      </c>
      <c r="D5" s="50">
        <f>$N$2-(C4*$L$6*B5*$B$8)</f>
        <v>1177.0854271356784</v>
      </c>
      <c r="E5" s="94">
        <f t="shared" si="0"/>
        <v>5322.9145728643216</v>
      </c>
      <c r="F5" s="32" t="s">
        <v>66</v>
      </c>
      <c r="G5" s="25">
        <f>I1/(B7*G1*$L$36)</f>
        <v>1.9240941176470594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62</v>
      </c>
      <c r="B6" s="48">
        <v>1.29</v>
      </c>
      <c r="C6" s="90">
        <f>((1/($B$8*B6))*$N$2)/$L$30</f>
        <v>217.2328482328482</v>
      </c>
      <c r="D6" s="50">
        <f>$N$2-(C5*$L$6*B6*$B$8)</f>
        <v>906.53266331658233</v>
      </c>
      <c r="E6" s="94">
        <f t="shared" si="0"/>
        <v>5593.4673366834177</v>
      </c>
      <c r="F6" s="33" t="s">
        <v>67</v>
      </c>
      <c r="G6" s="26">
        <f>N2/(B8*G2*$L$6)</f>
        <v>4.0275779625779631</v>
      </c>
      <c r="H6" s="3"/>
      <c r="I6" s="3"/>
      <c r="J6" s="6"/>
      <c r="K6" s="20" t="s">
        <v>13</v>
      </c>
      <c r="L6" s="24">
        <f>(N2*(1/(L3*L4)))/N3</f>
        <v>12.904791032718807</v>
      </c>
      <c r="M6" s="17"/>
      <c r="N6" s="7"/>
      <c r="O6" s="8"/>
    </row>
    <row r="7" spans="1:15" ht="15.75" thickBot="1" x14ac:dyDescent="0.3">
      <c r="A7" s="21" t="s">
        <v>63</v>
      </c>
      <c r="B7" s="48">
        <v>1.1839999999999999</v>
      </c>
      <c r="C7" s="91">
        <f>((1/($B$8*B7))*$N$2)/$L$36</f>
        <v>255.01247401247406</v>
      </c>
      <c r="D7" s="51">
        <f>$N$2-(C6*$L$6*B7*$B$8)</f>
        <v>613.93634840871164</v>
      </c>
      <c r="E7" s="95">
        <f t="shared" si="0"/>
        <v>5886.0636515912884</v>
      </c>
      <c r="K7" s="87" t="s">
        <v>47</v>
      </c>
      <c r="L7" s="82"/>
      <c r="M7" s="82"/>
      <c r="N7" s="82"/>
      <c r="O7" s="83"/>
    </row>
    <row r="8" spans="1:15" ht="15.75" thickBot="1" x14ac:dyDescent="0.3">
      <c r="A8" s="22" t="s">
        <v>8</v>
      </c>
      <c r="B8" s="49">
        <v>1.9239999999999999</v>
      </c>
      <c r="C8" s="1"/>
      <c r="K8" s="88" t="s">
        <v>64</v>
      </c>
      <c r="L8" s="85"/>
      <c r="M8" s="14" t="s">
        <v>9</v>
      </c>
      <c r="N8" s="15">
        <v>7000</v>
      </c>
      <c r="O8" s="78" t="s">
        <v>53</v>
      </c>
    </row>
    <row r="9" spans="1:15" x14ac:dyDescent="0.25">
      <c r="C9" s="1"/>
      <c r="K9" s="13" t="s">
        <v>59</v>
      </c>
      <c r="L9" s="5">
        <v>2.2080000000000002</v>
      </c>
      <c r="M9" s="2" t="s">
        <v>9</v>
      </c>
      <c r="N9" s="4">
        <v>94</v>
      </c>
      <c r="O9" s="12" t="s">
        <v>69</v>
      </c>
    </row>
    <row r="10" spans="1:15" ht="15.75" thickBot="1" x14ac:dyDescent="0.3">
      <c r="K10" s="13" t="s">
        <v>8</v>
      </c>
      <c r="L10" s="5">
        <v>2.5960000000000001</v>
      </c>
      <c r="M10" s="2"/>
      <c r="N10" s="3"/>
      <c r="O10" s="12"/>
    </row>
    <row r="11" spans="1:15" ht="15.75" thickBot="1" x14ac:dyDescent="0.3">
      <c r="C11" s="74" t="s">
        <v>70</v>
      </c>
      <c r="D11" s="75" t="s">
        <v>54</v>
      </c>
      <c r="K11" s="19"/>
      <c r="L11" s="23"/>
      <c r="M11" s="3"/>
      <c r="N11" s="3"/>
      <c r="O11" s="12"/>
    </row>
    <row r="12" spans="1:15" ht="15.75" thickBot="1" x14ac:dyDescent="0.3">
      <c r="C12" s="76" t="s">
        <v>40</v>
      </c>
      <c r="D12" s="92">
        <f>C3-C2</f>
        <v>56.348986486486496</v>
      </c>
      <c r="K12" s="20" t="s">
        <v>13</v>
      </c>
      <c r="L12" s="24">
        <f>(N8*(1/(L9*L10)))/N9</f>
        <v>12.9917133358705</v>
      </c>
      <c r="M12" s="17"/>
      <c r="N12" s="7"/>
      <c r="O12" s="8"/>
    </row>
    <row r="13" spans="1:15" ht="15.75" thickBot="1" x14ac:dyDescent="0.3">
      <c r="C13" s="76" t="s">
        <v>41</v>
      </c>
      <c r="D13" s="92">
        <f>C4-C3</f>
        <v>32.382536382536372</v>
      </c>
      <c r="K13" s="87" t="s">
        <v>48</v>
      </c>
      <c r="L13" s="82"/>
      <c r="M13" s="82"/>
      <c r="N13" s="82"/>
      <c r="O13" s="83"/>
    </row>
    <row r="14" spans="1:15" x14ac:dyDescent="0.25">
      <c r="C14" s="76" t="s">
        <v>42</v>
      </c>
      <c r="D14" s="92">
        <f>C5-C4</f>
        <v>31.033264033264032</v>
      </c>
      <c r="K14" s="88" t="s">
        <v>64</v>
      </c>
      <c r="L14" s="85"/>
      <c r="M14" s="14" t="s">
        <v>9</v>
      </c>
      <c r="N14" s="15">
        <v>7000</v>
      </c>
      <c r="O14" s="78" t="s">
        <v>53</v>
      </c>
    </row>
    <row r="15" spans="1:15" x14ac:dyDescent="0.25">
      <c r="C15" s="76" t="s">
        <v>43</v>
      </c>
      <c r="D15" s="92">
        <f>C6-C5</f>
        <v>26.985446985446941</v>
      </c>
      <c r="K15" s="13" t="s">
        <v>60</v>
      </c>
      <c r="L15" s="5">
        <v>1.762</v>
      </c>
      <c r="M15" s="2" t="s">
        <v>9</v>
      </c>
      <c r="N15" s="4">
        <v>118</v>
      </c>
      <c r="O15" s="12" t="s">
        <v>69</v>
      </c>
    </row>
    <row r="16" spans="1:15" x14ac:dyDescent="0.25">
      <c r="C16" s="76" t="s">
        <v>44</v>
      </c>
      <c r="D16" s="92">
        <f>C7-C6</f>
        <v>37.77962577962586</v>
      </c>
      <c r="K16" s="13" t="s">
        <v>8</v>
      </c>
      <c r="L16" s="5">
        <v>2.5960000000000001</v>
      </c>
      <c r="M16" s="2"/>
      <c r="N16" s="3"/>
      <c r="O16" s="12"/>
    </row>
    <row r="17" spans="11:15" ht="15.75" thickBot="1" x14ac:dyDescent="0.3">
      <c r="K17" s="19"/>
      <c r="L17" s="23"/>
      <c r="M17" s="3"/>
      <c r="N17" s="3"/>
      <c r="O17" s="12"/>
    </row>
    <row r="18" spans="11:15" ht="15.75" thickBot="1" x14ac:dyDescent="0.3">
      <c r="K18" s="20" t="s">
        <v>13</v>
      </c>
      <c r="L18" s="24">
        <f>(N14*(1/(L15*L16)))/N15</f>
        <v>12.968968652179703</v>
      </c>
      <c r="M18" s="17"/>
      <c r="N18" s="7"/>
      <c r="O18" s="8"/>
    </row>
    <row r="19" spans="11:15" ht="15.75" thickBot="1" x14ac:dyDescent="0.3">
      <c r="K19" s="87" t="s">
        <v>49</v>
      </c>
      <c r="L19" s="82"/>
      <c r="M19" s="82"/>
      <c r="N19" s="82"/>
      <c r="O19" s="83"/>
    </row>
    <row r="20" spans="11:15" x14ac:dyDescent="0.25">
      <c r="K20" s="88" t="s">
        <v>64</v>
      </c>
      <c r="L20" s="85"/>
      <c r="M20" s="14" t="s">
        <v>9</v>
      </c>
      <c r="N20" s="15">
        <v>7000</v>
      </c>
      <c r="O20" s="78" t="s">
        <v>53</v>
      </c>
    </row>
    <row r="21" spans="11:15" x14ac:dyDescent="0.25">
      <c r="K21" s="13" t="s">
        <v>61</v>
      </c>
      <c r="L21" s="5">
        <v>1.4730000000000001</v>
      </c>
      <c r="M21" s="2" t="s">
        <v>9</v>
      </c>
      <c r="N21" s="4">
        <v>141</v>
      </c>
      <c r="O21" s="12" t="s">
        <v>69</v>
      </c>
    </row>
    <row r="22" spans="11:15" x14ac:dyDescent="0.25">
      <c r="K22" s="13" t="s">
        <v>8</v>
      </c>
      <c r="L22" s="5">
        <v>2.5960000000000001</v>
      </c>
      <c r="M22" s="2"/>
      <c r="N22" s="3"/>
      <c r="O22" s="12"/>
    </row>
    <row r="23" spans="11:15" ht="15.75" thickBot="1" x14ac:dyDescent="0.3">
      <c r="K23" s="19"/>
      <c r="L23" s="23"/>
      <c r="M23" s="3"/>
      <c r="N23" s="3"/>
      <c r="O23" s="12"/>
    </row>
    <row r="24" spans="11:15" ht="15.75" thickBot="1" x14ac:dyDescent="0.3">
      <c r="K24" s="20" t="s">
        <v>13</v>
      </c>
      <c r="L24" s="24">
        <f>(N20*(1/(L21*L22)))/N21</f>
        <v>12.98289343543882</v>
      </c>
      <c r="M24" s="17"/>
      <c r="N24" s="7"/>
      <c r="O24" s="8"/>
    </row>
    <row r="25" spans="11:15" ht="15.75" thickBot="1" x14ac:dyDescent="0.3">
      <c r="K25" s="87" t="s">
        <v>50</v>
      </c>
      <c r="L25" s="82"/>
      <c r="M25" s="82"/>
      <c r="N25" s="82"/>
      <c r="O25" s="83"/>
    </row>
    <row r="26" spans="11:15" x14ac:dyDescent="0.25">
      <c r="K26" s="88" t="s">
        <v>64</v>
      </c>
      <c r="L26" s="85"/>
      <c r="M26" s="14" t="s">
        <v>9</v>
      </c>
      <c r="N26" s="15">
        <v>7000</v>
      </c>
      <c r="O26" s="78" t="s">
        <v>53</v>
      </c>
    </row>
    <row r="27" spans="11:15" x14ac:dyDescent="0.25">
      <c r="K27" s="13" t="s">
        <v>62</v>
      </c>
      <c r="L27" s="5">
        <v>1.29</v>
      </c>
      <c r="M27" s="2" t="s">
        <v>9</v>
      </c>
      <c r="N27" s="4">
        <v>161</v>
      </c>
      <c r="O27" s="12" t="s">
        <v>69</v>
      </c>
    </row>
    <row r="28" spans="11:15" x14ac:dyDescent="0.25">
      <c r="K28" s="13" t="s">
        <v>8</v>
      </c>
      <c r="L28" s="5">
        <v>2.5960000000000001</v>
      </c>
      <c r="M28" s="2"/>
      <c r="N28" s="3"/>
      <c r="O28" s="12"/>
    </row>
    <row r="29" spans="11:15" ht="15.75" thickBot="1" x14ac:dyDescent="0.3">
      <c r="K29" s="19"/>
      <c r="L29" s="23"/>
      <c r="M29" s="3"/>
      <c r="N29" s="3"/>
      <c r="O29" s="12"/>
    </row>
    <row r="30" spans="11:15" ht="15.75" thickBot="1" x14ac:dyDescent="0.3">
      <c r="K30" s="20" t="s">
        <v>13</v>
      </c>
      <c r="L30" s="24">
        <f>(N26*(1/(L27*L28)))/N27</f>
        <v>12.983080968205476</v>
      </c>
      <c r="M30" s="17"/>
      <c r="N30" s="7"/>
      <c r="O30" s="8"/>
    </row>
    <row r="31" spans="11:15" ht="15.75" thickBot="1" x14ac:dyDescent="0.3">
      <c r="K31" s="87" t="s">
        <v>45</v>
      </c>
      <c r="L31" s="82"/>
      <c r="M31" s="82"/>
      <c r="N31" s="82"/>
      <c r="O31" s="83"/>
    </row>
    <row r="32" spans="11:15" x14ac:dyDescent="0.25">
      <c r="K32" s="88" t="s">
        <v>64</v>
      </c>
      <c r="L32" s="85"/>
      <c r="M32" s="14" t="s">
        <v>9</v>
      </c>
      <c r="N32" s="15">
        <v>7000</v>
      </c>
      <c r="O32" s="78" t="s">
        <v>53</v>
      </c>
    </row>
    <row r="33" spans="11:15" x14ac:dyDescent="0.25">
      <c r="K33" s="13" t="s">
        <v>63</v>
      </c>
      <c r="L33" s="5">
        <v>1.1839999999999999</v>
      </c>
      <c r="M33" s="2" t="s">
        <v>9</v>
      </c>
      <c r="N33" s="4">
        <v>189</v>
      </c>
      <c r="O33" s="12" t="s">
        <v>69</v>
      </c>
    </row>
    <row r="34" spans="11:15" x14ac:dyDescent="0.25">
      <c r="K34" s="13" t="s">
        <v>8</v>
      </c>
      <c r="L34" s="5">
        <v>2.5960000000000001</v>
      </c>
      <c r="M34" s="2"/>
      <c r="N34" s="3"/>
      <c r="O34" s="12"/>
    </row>
    <row r="35" spans="11:15" ht="15.75" thickBot="1" x14ac:dyDescent="0.3">
      <c r="K35" s="19"/>
      <c r="L35" s="23"/>
      <c r="M35" s="3"/>
      <c r="N35" s="3"/>
      <c r="O35" s="12"/>
    </row>
    <row r="36" spans="11:15" ht="15.75" thickBot="1" x14ac:dyDescent="0.3">
      <c r="K36" s="20" t="s">
        <v>13</v>
      </c>
      <c r="L36" s="24">
        <f>(N32*(1/(L33*L34)))/N33</f>
        <v>12.049800185393405</v>
      </c>
      <c r="M36" s="17"/>
      <c r="N36" s="7"/>
      <c r="O36" s="8"/>
    </row>
  </sheetData>
  <mergeCells count="13">
    <mergeCell ref="K32:L32"/>
    <mergeCell ref="K14:L14"/>
    <mergeCell ref="K19:O19"/>
    <mergeCell ref="K20:L20"/>
    <mergeCell ref="K25:O25"/>
    <mergeCell ref="K26:L26"/>
    <mergeCell ref="K31:O31"/>
    <mergeCell ref="A1:B1"/>
    <mergeCell ref="K1:O1"/>
    <mergeCell ref="K2:L2"/>
    <mergeCell ref="K7:O7"/>
    <mergeCell ref="K8:L8"/>
    <mergeCell ref="K13:O13"/>
  </mergeCell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67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>((1/($B$6*B2))*$N$2)/$L$6</f>
        <v>#DIV/0!</v>
      </c>
      <c r="D2" s="34"/>
      <c r="E2" s="34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>((1/($B$6*B3))*$N$2)/$L$6</f>
        <v>#DIV/0!</v>
      </c>
      <c r="D3" s="50" t="e">
        <f>$N$2-(C2*$L$6*B3*$B$6)</f>
        <v>#DIV/0!</v>
      </c>
      <c r="E3" s="53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((1/($B$6*B4))*$N$2)/$L$6</f>
        <v>#DIV/0!</v>
      </c>
      <c r="D4" s="50" t="e">
        <f t="shared" ref="D4:D5" si="0">$N$2-(C3*$L$6*B4*$B$6)</f>
        <v>#DIV/0!</v>
      </c>
      <c r="E4" s="53" t="e">
        <f t="shared" ref="E4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1" t="e">
        <f>((1/($B$6*B5))*$N$2)/$L$6</f>
        <v>#DIV/0!</v>
      </c>
      <c r="D5" s="51" t="e">
        <f t="shared" si="0"/>
        <v>#DIV/0!</v>
      </c>
      <c r="E5" s="68" t="e">
        <f>$G$3-D5</f>
        <v>#DIV/0!</v>
      </c>
      <c r="F5" s="9" t="s">
        <v>18</v>
      </c>
      <c r="G5" s="25" t="e">
        <f>I1/(B5*G1*$L$6)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2" t="s">
        <v>8</v>
      </c>
      <c r="B6" s="49"/>
      <c r="C6" s="64"/>
      <c r="D6" s="65"/>
      <c r="E6" s="66"/>
      <c r="F6" s="10" t="s">
        <v>19</v>
      </c>
      <c r="G6" s="26" t="e">
        <f>N2/(B6*G2*$L$6)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/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sqref="N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>
        <v>3.2290000000000001</v>
      </c>
      <c r="C2" s="29" t="e">
        <f>((1/($B$7*B2))*$N$2)/$L$6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5</v>
      </c>
      <c r="J2" s="43" t="s">
        <v>12</v>
      </c>
      <c r="K2" s="84" t="s">
        <v>14</v>
      </c>
      <c r="L2" s="85"/>
      <c r="M2" s="14" t="s">
        <v>9</v>
      </c>
      <c r="N2" s="15">
        <v>5</v>
      </c>
      <c r="O2" s="16" t="s">
        <v>12</v>
      </c>
    </row>
    <row r="3" spans="1:15" ht="15.75" thickBot="1" x14ac:dyDescent="0.3">
      <c r="A3" s="21" t="s">
        <v>1</v>
      </c>
      <c r="B3" s="48"/>
      <c r="C3" s="30" t="e">
        <f>((1/($B$7*B3))*$N$2)/$L$6</f>
        <v>#DIV/0!</v>
      </c>
      <c r="D3" s="50" t="e">
        <f>$N$2-(C2*$L$6*B3*$B$7)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>
        <v>3.2290000000000001</v>
      </c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>((1/($B$7*B4))*$N$2)/$L$6</f>
        <v>#DIV/0!</v>
      </c>
      <c r="D4" s="50" t="e">
        <f>$N$2-(C3*$L$6*B4*$B$7)</f>
        <v>#DIV/0!</v>
      </c>
      <c r="E4" s="53" t="e">
        <f t="shared" ref="E4:E5" si="0">$G$3-D4</f>
        <v>#DIV/0!</v>
      </c>
      <c r="H4" s="28"/>
      <c r="I4" s="27"/>
      <c r="J4" s="11"/>
      <c r="K4" s="13" t="s">
        <v>8</v>
      </c>
      <c r="L4" s="5">
        <v>3.3530000000000002</v>
      </c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>((1/($B$7*B5))*$N$2)/$L$6</f>
        <v>#DIV/0!</v>
      </c>
      <c r="D5" s="50" t="e">
        <f>$N$2-(C4*$L$6*B5*$B$7)</f>
        <v>#DIV/0!</v>
      </c>
      <c r="E5" s="53" t="e">
        <f t="shared" si="0"/>
        <v>#DIV/0!</v>
      </c>
      <c r="F5" s="32" t="s">
        <v>18</v>
      </c>
      <c r="G5" s="25" t="e">
        <f>I1/(B6*G1*$L$6)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1" t="e">
        <f>((1/($B$7*B6))*$N$2)/$L$6</f>
        <v>#DIV/0!</v>
      </c>
      <c r="D6" s="51" t="e">
        <f>$N$2-(C5*$L$6*B6*$B$7)</f>
        <v>#DIV/0!</v>
      </c>
      <c r="E6" s="54" t="e">
        <f>$G$3-D6</f>
        <v>#DIV/0!</v>
      </c>
      <c r="F6" s="33" t="s">
        <v>19</v>
      </c>
      <c r="G6" s="26" t="e">
        <f>N2/(B7*G2*$L$6)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2" t="s">
        <v>8</v>
      </c>
      <c r="B7" s="49">
        <v>3.3530000000000002</v>
      </c>
    </row>
    <row r="8" spans="1:15" x14ac:dyDescent="0.25"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15" sqref="N1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/>
      <c r="C2" s="29" t="e">
        <f t="shared" ref="C2:C7" si="0">((1/($B$8*B2))*$N$2)/$L$6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48"/>
      <c r="C3" s="30" t="e">
        <f t="shared" si="0"/>
        <v>#DIV/0!</v>
      </c>
      <c r="D3" s="50" t="e">
        <f>$N$2-(C2*$L$6*B3*$B$8)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48"/>
      <c r="C4" s="30" t="e">
        <f t="shared" si="0"/>
        <v>#DIV/0!</v>
      </c>
      <c r="D4" s="50" t="e">
        <f>$N$2-(C3*$L$6*B4*$B$8)</f>
        <v>#DIV/0!</v>
      </c>
      <c r="E4" s="53" t="e">
        <f t="shared" ref="E4:E7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48"/>
      <c r="C5" s="30" t="e">
        <f t="shared" si="0"/>
        <v>#DIV/0!</v>
      </c>
      <c r="D5" s="50" t="e">
        <f>$N$2-(C4*$L$6*B5*$B$8)</f>
        <v>#DIV/0!</v>
      </c>
      <c r="E5" s="53" t="e">
        <f t="shared" si="1"/>
        <v>#DIV/0!</v>
      </c>
      <c r="F5" s="32" t="s">
        <v>18</v>
      </c>
      <c r="G5" s="25" t="e">
        <f>I1/(B7*G1*$L$6)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/>
      <c r="C6" s="30" t="e">
        <f t="shared" si="0"/>
        <v>#DIV/0!</v>
      </c>
      <c r="D6" s="50" t="e">
        <f>$N$2-(C5*$L$6*B6*$B$8)</f>
        <v>#DIV/0!</v>
      </c>
      <c r="E6" s="53" t="e">
        <f t="shared" si="1"/>
        <v>#DIV/0!</v>
      </c>
      <c r="F6" s="33" t="s">
        <v>19</v>
      </c>
      <c r="G6" s="26" t="e">
        <f>N2/(B8*G2*$L$6)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.75" thickBot="1" x14ac:dyDescent="0.3">
      <c r="A7" s="21" t="s">
        <v>5</v>
      </c>
      <c r="B7" s="48"/>
      <c r="C7" s="31" t="e">
        <f t="shared" si="0"/>
        <v>#DIV/0!</v>
      </c>
      <c r="D7" s="51" t="e">
        <f>$N$2-(C6*$L$6*B7*$B$8)</f>
        <v>#DIV/0!</v>
      </c>
      <c r="E7" s="54" t="e">
        <f t="shared" si="1"/>
        <v>#DIV/0!</v>
      </c>
    </row>
    <row r="8" spans="1:15" ht="15.75" thickBot="1" x14ac:dyDescent="0.3">
      <c r="A8" s="22" t="s">
        <v>8</v>
      </c>
      <c r="B8" s="49"/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6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71"/>
      <c r="C2" s="29" t="e">
        <f t="shared" ref="C2:C8" si="0">((1/($B$9*B2))*$N$2)/$L$6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 t="shared" ref="D3:D8" si="1">$N$2-(C2*$L$6*B3*$B$9)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 t="shared" si="1"/>
        <v>#DIV/0!</v>
      </c>
      <c r="E4" s="53" t="e">
        <f t="shared" ref="E4:E8" si="2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 t="shared" si="1"/>
        <v>#DIV/0!</v>
      </c>
      <c r="E5" s="53" t="e">
        <f t="shared" si="2"/>
        <v>#DIV/0!</v>
      </c>
      <c r="F5" s="32" t="s">
        <v>18</v>
      </c>
      <c r="G5" s="25" t="e">
        <f>I1/(B8*G1*$L$6)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 t="shared" si="1"/>
        <v>#DIV/0!</v>
      </c>
      <c r="E6" s="53" t="e">
        <f t="shared" si="2"/>
        <v>#DIV/0!</v>
      </c>
      <c r="F6" s="33" t="s">
        <v>19</v>
      </c>
      <c r="G6" s="26" t="e">
        <f>N2/(B9*G2*$L$6)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 t="shared" si="1"/>
        <v>#DIV/0!</v>
      </c>
      <c r="E7" s="53" t="e">
        <f t="shared" si="2"/>
        <v>#DIV/0!</v>
      </c>
    </row>
    <row r="8" spans="1:15" ht="15.75" thickBot="1" x14ac:dyDescent="0.3">
      <c r="A8" s="70" t="s">
        <v>6</v>
      </c>
      <c r="B8" s="71"/>
      <c r="C8" s="72" t="e">
        <f t="shared" si="0"/>
        <v>#DIV/0!</v>
      </c>
      <c r="D8" s="51" t="e">
        <f t="shared" si="1"/>
        <v>#DIV/0!</v>
      </c>
      <c r="E8" s="54" t="e">
        <f t="shared" si="2"/>
        <v>#DIV/0!</v>
      </c>
    </row>
    <row r="9" spans="1:15" ht="15.75" thickBot="1" x14ac:dyDescent="0.3">
      <c r="A9" s="22" t="s">
        <v>8</v>
      </c>
      <c r="B9" s="49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21" sqref="D2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79" t="s">
        <v>21</v>
      </c>
      <c r="B1" s="86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71"/>
      <c r="C2" s="29" t="e">
        <f t="shared" ref="C2:C7" si="0">((1/($B$10*B2))*$N$2)/$L$6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4" t="s">
        <v>14</v>
      </c>
      <c r="L2" s="85"/>
      <c r="M2" s="14" t="s">
        <v>9</v>
      </c>
      <c r="N2" s="15"/>
      <c r="O2" s="16" t="s">
        <v>12</v>
      </c>
    </row>
    <row r="3" spans="1:15" ht="15.75" thickBot="1" x14ac:dyDescent="0.3">
      <c r="A3" s="21" t="s">
        <v>1</v>
      </c>
      <c r="B3" s="71"/>
      <c r="C3" s="30" t="e">
        <f t="shared" si="0"/>
        <v>#DIV/0!</v>
      </c>
      <c r="D3" s="50" t="e">
        <f>$N$2-(C2*$L$6*B3*$B$10)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.75" thickBot="1" x14ac:dyDescent="0.3">
      <c r="A4" s="21" t="s">
        <v>2</v>
      </c>
      <c r="B4" s="71"/>
      <c r="C4" s="30" t="e">
        <f t="shared" si="0"/>
        <v>#DIV/0!</v>
      </c>
      <c r="D4" s="50" t="e">
        <f>$N$2-(C3*$L$6*B4*$B$10)</f>
        <v>#DIV/0!</v>
      </c>
      <c r="E4" s="53" t="e">
        <f t="shared" ref="E4:E9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.75" thickBot="1" x14ac:dyDescent="0.3">
      <c r="A5" s="21" t="s">
        <v>3</v>
      </c>
      <c r="B5" s="71"/>
      <c r="C5" s="30" t="e">
        <f t="shared" si="0"/>
        <v>#DIV/0!</v>
      </c>
      <c r="D5" s="50" t="e">
        <f>$N$2-(C4*$L$6*B5*$B$10)</f>
        <v>#DIV/0!</v>
      </c>
      <c r="E5" s="53" t="e">
        <f t="shared" si="1"/>
        <v>#DIV/0!</v>
      </c>
      <c r="F5" s="32" t="s">
        <v>18</v>
      </c>
      <c r="G5" s="25" t="e">
        <f>I1/(B9*G1*$L$6)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71"/>
      <c r="C6" s="30" t="e">
        <f t="shared" si="0"/>
        <v>#DIV/0!</v>
      </c>
      <c r="D6" s="50" t="e">
        <f>$N$2-(C5*$L$6*B6*$B$10)</f>
        <v>#DIV/0!</v>
      </c>
      <c r="E6" s="53" t="e">
        <f t="shared" si="1"/>
        <v>#DIV/0!</v>
      </c>
      <c r="F6" s="33" t="s">
        <v>19</v>
      </c>
      <c r="G6" s="26" t="e">
        <f>N2/(B10*G2*$L$6)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25">
      <c r="A7" s="21" t="s">
        <v>5</v>
      </c>
      <c r="B7" s="71"/>
      <c r="C7" s="63" t="e">
        <f t="shared" si="0"/>
        <v>#DIV/0!</v>
      </c>
      <c r="D7" s="50" t="e">
        <f>$N$2-(C6*$L$6*B7*$B$10)</f>
        <v>#DIV/0!</v>
      </c>
      <c r="E7" s="53" t="e">
        <f t="shared" si="1"/>
        <v>#DIV/0!</v>
      </c>
    </row>
    <row r="8" spans="1:15" x14ac:dyDescent="0.25">
      <c r="A8" s="70" t="s">
        <v>6</v>
      </c>
      <c r="B8" s="71"/>
      <c r="C8" s="73" t="e">
        <f t="shared" ref="C8:C9" si="2">((1/($B$10*B8))*$N$2)/$L$6</f>
        <v>#DIV/0!</v>
      </c>
      <c r="D8" s="50" t="e">
        <f t="shared" ref="D8:D9" si="3">$N$2-(C7*$L$6*B8*$B$10)</f>
        <v>#DIV/0!</v>
      </c>
      <c r="E8" s="53" t="e">
        <f t="shared" si="1"/>
        <v>#DIV/0!</v>
      </c>
    </row>
    <row r="9" spans="1:15" ht="15.75" thickBot="1" x14ac:dyDescent="0.3">
      <c r="A9" s="70" t="s">
        <v>7</v>
      </c>
      <c r="B9" s="71"/>
      <c r="C9" s="72" t="e">
        <f t="shared" si="2"/>
        <v>#DIV/0!</v>
      </c>
      <c r="D9" s="51" t="e">
        <f t="shared" si="3"/>
        <v>#DIV/0!</v>
      </c>
      <c r="E9" s="54" t="e">
        <f t="shared" si="1"/>
        <v>#DIV/0!</v>
      </c>
    </row>
    <row r="10" spans="1:15" ht="15.75" thickBot="1" x14ac:dyDescent="0.3">
      <c r="A10" s="22" t="s">
        <v>8</v>
      </c>
      <c r="B10" s="49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9" sqref="G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>
        <v>283</v>
      </c>
      <c r="H1" s="38" t="s">
        <v>16</v>
      </c>
      <c r="I1" s="37">
        <v>7800</v>
      </c>
      <c r="J1" s="41" t="s">
        <v>12</v>
      </c>
      <c r="K1" s="81" t="s">
        <v>11</v>
      </c>
      <c r="L1" s="82"/>
      <c r="M1" s="82"/>
      <c r="N1" s="82"/>
      <c r="O1" s="83"/>
    </row>
    <row r="2" spans="1:15" x14ac:dyDescent="0.25">
      <c r="A2" s="21" t="s">
        <v>0</v>
      </c>
      <c r="B2" s="48">
        <v>2.3959999999999999</v>
      </c>
      <c r="C2" s="29">
        <f t="shared" ref="C2:C7" si="0">((1/($B$8*B2))*$N$2)/$L$6</f>
        <v>120</v>
      </c>
      <c r="D2" s="34"/>
      <c r="E2" s="35"/>
      <c r="F2" s="42" t="s">
        <v>17</v>
      </c>
      <c r="G2" s="39">
        <v>120</v>
      </c>
      <c r="H2" s="28" t="s">
        <v>16</v>
      </c>
      <c r="I2" s="40">
        <f>N2</f>
        <v>7800</v>
      </c>
      <c r="J2" s="43" t="s">
        <v>12</v>
      </c>
      <c r="K2" s="84" t="s">
        <v>14</v>
      </c>
      <c r="L2" s="85"/>
      <c r="M2" s="14" t="s">
        <v>9</v>
      </c>
      <c r="N2" s="15">
        <v>7800</v>
      </c>
      <c r="O2" s="16" t="s">
        <v>12</v>
      </c>
    </row>
    <row r="3" spans="1:15" ht="15.75" thickBot="1" x14ac:dyDescent="0.3">
      <c r="A3" s="21" t="s">
        <v>1</v>
      </c>
      <c r="B3" s="48">
        <v>1.8</v>
      </c>
      <c r="C3" s="30">
        <f t="shared" si="0"/>
        <v>159.73333333333329</v>
      </c>
      <c r="D3" s="50">
        <f>$N$2-(C2*$L$6*B3*$B$8)</f>
        <v>1940.2337228714514</v>
      </c>
      <c r="E3" s="52">
        <f>$G$3-D3</f>
        <v>5659.7662771285486</v>
      </c>
      <c r="F3" s="44" t="s">
        <v>20</v>
      </c>
      <c r="G3" s="69">
        <v>7600</v>
      </c>
      <c r="H3" s="46" t="s">
        <v>12</v>
      </c>
      <c r="I3" s="45"/>
      <c r="J3" s="47"/>
      <c r="K3" s="18" t="s">
        <v>0</v>
      </c>
      <c r="L3" s="5">
        <v>2.3959999999999999</v>
      </c>
      <c r="M3" s="2" t="s">
        <v>9</v>
      </c>
      <c r="N3" s="4">
        <v>120</v>
      </c>
      <c r="O3" s="12" t="s">
        <v>10</v>
      </c>
    </row>
    <row r="4" spans="1:15" ht="15.75" thickBot="1" x14ac:dyDescent="0.3">
      <c r="A4" s="21" t="s">
        <v>2</v>
      </c>
      <c r="B4" s="48">
        <v>1.456</v>
      </c>
      <c r="C4" s="30">
        <f t="shared" si="0"/>
        <v>197.47252747252747</v>
      </c>
      <c r="D4" s="50">
        <f>$N$2-(C3*$L$6*B4*$B$8)</f>
        <v>1490.6666666666679</v>
      </c>
      <c r="E4" s="53">
        <f t="shared" ref="E4:E7" si="1">$G$3-D4</f>
        <v>6109.3333333333321</v>
      </c>
      <c r="H4" s="28"/>
      <c r="I4" s="27"/>
      <c r="J4" s="11"/>
      <c r="K4" s="13" t="s">
        <v>8</v>
      </c>
      <c r="L4" s="5">
        <v>3.45</v>
      </c>
      <c r="M4" s="2"/>
      <c r="N4" s="3"/>
      <c r="O4" s="12"/>
    </row>
    <row r="5" spans="1:15" ht="15.75" thickBot="1" x14ac:dyDescent="0.3">
      <c r="A5" s="21" t="s">
        <v>3</v>
      </c>
      <c r="B5" s="48">
        <v>1.2330000000000001</v>
      </c>
      <c r="C5" s="30">
        <f t="shared" si="0"/>
        <v>233.1873479318734</v>
      </c>
      <c r="D5" s="50">
        <f>$N$2-(C4*$L$6*B5*$B$8)</f>
        <v>1194.642857142856</v>
      </c>
      <c r="E5" s="53">
        <f t="shared" si="1"/>
        <v>6405.357142857144</v>
      </c>
      <c r="F5" s="32" t="s">
        <v>18</v>
      </c>
      <c r="G5" s="25">
        <f>I1/(B7*G1*$L$6)</f>
        <v>3.4499040093486544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1.0940000000000001</v>
      </c>
      <c r="C6" s="30">
        <f t="shared" si="0"/>
        <v>262.81535648994509</v>
      </c>
      <c r="D6" s="50">
        <f>$N$2-(C5*$L$6*B6*$B$8)</f>
        <v>879.31873479318801</v>
      </c>
      <c r="E6" s="53">
        <f t="shared" si="1"/>
        <v>6720.681265206812</v>
      </c>
      <c r="F6" s="33" t="s">
        <v>19</v>
      </c>
      <c r="G6" s="26">
        <f>N2/(B8*G2*$L$6)</f>
        <v>2.3959999999999999</v>
      </c>
      <c r="H6" s="3"/>
      <c r="I6" s="3"/>
      <c r="J6" s="6"/>
      <c r="K6" s="20" t="s">
        <v>13</v>
      </c>
      <c r="L6" s="24">
        <f>(N2*(1/(L3*L4)))/N3</f>
        <v>7.8633471244344442</v>
      </c>
      <c r="M6" s="17"/>
      <c r="N6" s="7"/>
      <c r="O6" s="8"/>
    </row>
    <row r="7" spans="1:15" ht="15.75" thickBot="1" x14ac:dyDescent="0.3">
      <c r="A7" s="21" t="s">
        <v>5</v>
      </c>
      <c r="B7" s="48">
        <v>1.016</v>
      </c>
      <c r="C7" s="31">
        <f t="shared" si="0"/>
        <v>282.99212598425191</v>
      </c>
      <c r="D7" s="51">
        <f>$N$2-(C6*$L$6*B7*$B$8)</f>
        <v>556.12431444241429</v>
      </c>
      <c r="E7" s="54">
        <f t="shared" si="1"/>
        <v>7043.8756855575857</v>
      </c>
    </row>
    <row r="8" spans="1:15" ht="15.75" thickBot="1" x14ac:dyDescent="0.3">
      <c r="A8" s="22" t="s">
        <v>8</v>
      </c>
      <c r="B8" s="49">
        <v>3.45</v>
      </c>
      <c r="C8" s="1"/>
    </row>
    <row r="9" spans="1:15" x14ac:dyDescent="0.25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E12" sqref="E1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0" max="10" width="13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>
        <v>255</v>
      </c>
      <c r="H1" s="38" t="s">
        <v>16</v>
      </c>
      <c r="I1" s="37">
        <v>7500</v>
      </c>
      <c r="J1" s="78" t="s">
        <v>12</v>
      </c>
      <c r="K1" s="87" t="s">
        <v>46</v>
      </c>
      <c r="L1" s="82"/>
      <c r="M1" s="82"/>
      <c r="N1" s="82"/>
      <c r="O1" s="83"/>
    </row>
    <row r="2" spans="1:15" x14ac:dyDescent="0.25">
      <c r="A2" s="21" t="s">
        <v>0</v>
      </c>
      <c r="B2" s="48">
        <v>2.3199999999999998</v>
      </c>
      <c r="C2" s="29">
        <f>((1/($B$8*B2))*$N$2)/$L$6</f>
        <v>109.85294117647059</v>
      </c>
      <c r="D2" s="34"/>
      <c r="E2" s="35"/>
      <c r="F2" s="42" t="s">
        <v>17</v>
      </c>
      <c r="G2" s="39">
        <v>110</v>
      </c>
      <c r="H2" s="28" t="s">
        <v>16</v>
      </c>
      <c r="I2" s="40">
        <f>N2</f>
        <v>7800</v>
      </c>
      <c r="J2" s="28" t="s">
        <v>12</v>
      </c>
      <c r="K2" s="88" t="s">
        <v>14</v>
      </c>
      <c r="L2" s="85"/>
      <c r="M2" s="14" t="s">
        <v>9</v>
      </c>
      <c r="N2" s="15">
        <v>7800</v>
      </c>
      <c r="O2" s="16" t="s">
        <v>12</v>
      </c>
    </row>
    <row r="3" spans="1:15" ht="15.75" thickBot="1" x14ac:dyDescent="0.3">
      <c r="A3" s="21" t="s">
        <v>1</v>
      </c>
      <c r="B3" s="48">
        <v>1.75</v>
      </c>
      <c r="C3" s="30">
        <f>((1/($B$8*B3))*$N$2)/$L$12</f>
        <v>145.61344537815123</v>
      </c>
      <c r="D3" s="50">
        <f>$N$2-(C2*$L$6*B3*$B$8)</f>
        <v>1916.3793103448279</v>
      </c>
      <c r="E3" s="52">
        <f>$G$3-D3</f>
        <v>5833.6206896551721</v>
      </c>
      <c r="F3" s="44" t="s">
        <v>20</v>
      </c>
      <c r="G3" s="69">
        <v>7750</v>
      </c>
      <c r="H3" s="46" t="s">
        <v>12</v>
      </c>
      <c r="I3" s="45"/>
      <c r="J3" s="46"/>
      <c r="K3" s="13" t="s">
        <v>5</v>
      </c>
      <c r="L3" s="5">
        <v>2.407</v>
      </c>
      <c r="M3" s="2" t="s">
        <v>9</v>
      </c>
      <c r="N3" s="4">
        <v>120</v>
      </c>
      <c r="O3" s="12" t="s">
        <v>10</v>
      </c>
    </row>
    <row r="4" spans="1:15" ht="15.75" thickBot="1" x14ac:dyDescent="0.3">
      <c r="A4" s="21" t="s">
        <v>2</v>
      </c>
      <c r="B4" s="48">
        <v>1.35</v>
      </c>
      <c r="C4" s="30">
        <f>((1/($B$8*B4))*$N$2)/$L$18</f>
        <v>188.81176470588238</v>
      </c>
      <c r="D4" s="50">
        <f>$N$2-(C3*$L$6*B4*$B$8)</f>
        <v>1783.6904267315576</v>
      </c>
      <c r="E4" s="53">
        <f t="shared" ref="E4:E7" si="0">$G$3-D4</f>
        <v>5966.3095732684424</v>
      </c>
      <c r="H4" s="28"/>
      <c r="I4" s="27"/>
      <c r="J4" s="11"/>
      <c r="K4" s="13" t="s">
        <v>8</v>
      </c>
      <c r="L4" s="5">
        <v>3.45</v>
      </c>
      <c r="M4" s="2"/>
      <c r="N4" s="3"/>
      <c r="O4" s="12"/>
    </row>
    <row r="5" spans="1:15" ht="15.75" thickBot="1" x14ac:dyDescent="0.3">
      <c r="A5" s="21" t="s">
        <v>3</v>
      </c>
      <c r="B5" s="48">
        <v>1.21</v>
      </c>
      <c r="C5" s="30">
        <f>((1/($B$8*B5))*$N$2)/$L$24</f>
        <v>210.56587263004377</v>
      </c>
      <c r="D5" s="50">
        <f>$N$2-(C4*$L$6*B5*$B$8)</f>
        <v>807.87231685361985</v>
      </c>
      <c r="E5" s="53">
        <f t="shared" si="0"/>
        <v>6942.1276831463801</v>
      </c>
      <c r="F5" s="32" t="s">
        <v>18</v>
      </c>
      <c r="G5" s="25">
        <f>I1/(B7*G1*$L$36)</f>
        <v>3.9067477375565614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1.1000000000000001</v>
      </c>
      <c r="C6" s="30">
        <f>((1/($B$8*B6))*$N$2)/$L$30</f>
        <v>231.67058823529416</v>
      </c>
      <c r="D6" s="50">
        <f>$N$2-(C5*$L$6*B6*$B$8)</f>
        <v>711.15307625486184</v>
      </c>
      <c r="E6" s="53">
        <f t="shared" si="0"/>
        <v>7038.8469237451382</v>
      </c>
      <c r="F6" s="33" t="s">
        <v>19</v>
      </c>
      <c r="G6" s="26">
        <f>N2/(B8*G2*$L$6)</f>
        <v>2.3168983957219251</v>
      </c>
      <c r="H6" s="3"/>
      <c r="I6" s="3"/>
      <c r="J6" s="6"/>
      <c r="K6" s="20" t="s">
        <v>13</v>
      </c>
      <c r="L6" s="24">
        <f>(N2*(1/(L3*L4)))/N3</f>
        <v>7.8274115954071153</v>
      </c>
      <c r="M6" s="17"/>
      <c r="N6" s="7"/>
      <c r="O6" s="8"/>
    </row>
    <row r="7" spans="1:15" ht="15.75" thickBot="1" x14ac:dyDescent="0.3">
      <c r="A7" s="21" t="s">
        <v>5</v>
      </c>
      <c r="B7" s="48">
        <v>1</v>
      </c>
      <c r="C7" s="31">
        <f>((1/($B$8*B7))*$N$2)/$L$36</f>
        <v>264.9794117647059</v>
      </c>
      <c r="D7" s="51">
        <f>$N$2-(C6*$L$6*B7*$B$8)</f>
        <v>709.68009970918047</v>
      </c>
      <c r="E7" s="54">
        <f t="shared" si="0"/>
        <v>7040.3199002908195</v>
      </c>
      <c r="K7" s="87" t="s">
        <v>47</v>
      </c>
      <c r="L7" s="82"/>
      <c r="M7" s="82"/>
      <c r="N7" s="82"/>
      <c r="O7" s="83"/>
    </row>
    <row r="8" spans="1:15" ht="15.75" thickBot="1" x14ac:dyDescent="0.3">
      <c r="A8" s="22" t="s">
        <v>8</v>
      </c>
      <c r="B8" s="49">
        <v>3.91</v>
      </c>
      <c r="C8" s="1"/>
      <c r="K8" s="88" t="s">
        <v>14</v>
      </c>
      <c r="L8" s="85"/>
      <c r="M8" s="14" t="s">
        <v>9</v>
      </c>
      <c r="N8" s="15">
        <v>7800</v>
      </c>
      <c r="O8" s="16" t="s">
        <v>12</v>
      </c>
    </row>
    <row r="9" spans="1:15" x14ac:dyDescent="0.25">
      <c r="C9" s="1"/>
      <c r="K9" s="13" t="s">
        <v>5</v>
      </c>
      <c r="L9" s="5">
        <v>1.8049999999999999</v>
      </c>
      <c r="M9" s="2" t="s">
        <v>9</v>
      </c>
      <c r="N9" s="4">
        <v>160</v>
      </c>
      <c r="O9" s="12" t="s">
        <v>10</v>
      </c>
    </row>
    <row r="10" spans="1:15" ht="15.75" thickBot="1" x14ac:dyDescent="0.3">
      <c r="K10" s="13" t="s">
        <v>8</v>
      </c>
      <c r="L10" s="5">
        <v>3.45</v>
      </c>
      <c r="M10" s="2"/>
      <c r="N10" s="3"/>
      <c r="O10" s="12"/>
    </row>
    <row r="11" spans="1:15" ht="15.75" thickBot="1" x14ac:dyDescent="0.3">
      <c r="C11" s="74" t="s">
        <v>39</v>
      </c>
      <c r="D11" s="75" t="s">
        <v>38</v>
      </c>
      <c r="F11" t="s">
        <v>34</v>
      </c>
      <c r="G11" t="s">
        <v>35</v>
      </c>
      <c r="K11" s="19"/>
      <c r="L11" s="23"/>
      <c r="M11" s="3"/>
      <c r="N11" s="3"/>
      <c r="O11" s="12"/>
    </row>
    <row r="12" spans="1:15" ht="15.75" thickBot="1" x14ac:dyDescent="0.3">
      <c r="C12" s="76" t="s">
        <v>40</v>
      </c>
      <c r="D12" s="77">
        <f>C3-C2</f>
        <v>35.760504201680632</v>
      </c>
      <c r="F12" t="s">
        <v>36</v>
      </c>
      <c r="G12" t="s">
        <v>37</v>
      </c>
      <c r="K12" s="20" t="s">
        <v>13</v>
      </c>
      <c r="L12" s="24">
        <f>(N8*(1/(L9*L10)))/N9</f>
        <v>7.8284957244369506</v>
      </c>
      <c r="M12" s="17"/>
      <c r="N12" s="7"/>
      <c r="O12" s="8"/>
    </row>
    <row r="13" spans="1:15" ht="15.75" thickBot="1" x14ac:dyDescent="0.3">
      <c r="C13" s="76" t="s">
        <v>41</v>
      </c>
      <c r="D13" s="77">
        <f>C4-C3</f>
        <v>43.198319327731156</v>
      </c>
      <c r="F13" t="s">
        <v>25</v>
      </c>
      <c r="G13" t="s">
        <v>26</v>
      </c>
      <c r="K13" s="87" t="s">
        <v>48</v>
      </c>
      <c r="L13" s="82"/>
      <c r="M13" s="82"/>
      <c r="N13" s="82"/>
      <c r="O13" s="83"/>
    </row>
    <row r="14" spans="1:15" x14ac:dyDescent="0.25">
      <c r="C14" s="76" t="s">
        <v>42</v>
      </c>
      <c r="D14" s="77">
        <f>C5-C4</f>
        <v>21.754107924161389</v>
      </c>
      <c r="F14" t="s">
        <v>27</v>
      </c>
      <c r="G14" t="s">
        <v>28</v>
      </c>
      <c r="K14" s="88" t="s">
        <v>14</v>
      </c>
      <c r="L14" s="85"/>
      <c r="M14" s="14" t="s">
        <v>9</v>
      </c>
      <c r="N14" s="15">
        <v>7800</v>
      </c>
      <c r="O14" s="16" t="s">
        <v>12</v>
      </c>
    </row>
    <row r="15" spans="1:15" x14ac:dyDescent="0.25">
      <c r="C15" s="76" t="s">
        <v>43</v>
      </c>
      <c r="D15" s="77">
        <f>C6-C5</f>
        <v>21.104715605250391</v>
      </c>
      <c r="F15" t="s">
        <v>29</v>
      </c>
      <c r="G15" t="s">
        <v>30</v>
      </c>
      <c r="K15" s="13" t="s">
        <v>5</v>
      </c>
      <c r="L15" s="5">
        <v>1.4590000000000001</v>
      </c>
      <c r="M15" s="2" t="s">
        <v>9</v>
      </c>
      <c r="N15" s="4">
        <v>198</v>
      </c>
      <c r="O15" s="12" t="s">
        <v>10</v>
      </c>
    </row>
    <row r="16" spans="1:15" x14ac:dyDescent="0.25">
      <c r="C16" s="76" t="s">
        <v>44</v>
      </c>
      <c r="D16" s="77">
        <f>C7-C6</f>
        <v>33.30882352941174</v>
      </c>
      <c r="F16" t="s">
        <v>31</v>
      </c>
      <c r="G16" t="s">
        <v>33</v>
      </c>
      <c r="K16" s="13" t="s">
        <v>8</v>
      </c>
      <c r="L16" s="5">
        <v>3.45</v>
      </c>
      <c r="M16" s="2"/>
      <c r="N16" s="3"/>
      <c r="O16" s="12"/>
    </row>
    <row r="17" spans="6:15" ht="15.75" thickBot="1" x14ac:dyDescent="0.3">
      <c r="F17" t="s">
        <v>32</v>
      </c>
      <c r="G17" t="s">
        <v>30</v>
      </c>
      <c r="K17" s="19"/>
      <c r="L17" s="23"/>
      <c r="M17" s="3"/>
      <c r="N17" s="3"/>
      <c r="O17" s="12"/>
    </row>
    <row r="18" spans="6:15" ht="15.75" thickBot="1" x14ac:dyDescent="0.3">
      <c r="K18" s="20" t="s">
        <v>13</v>
      </c>
      <c r="L18" s="24">
        <f>(N14*(1/(L15*L16)))/N15</f>
        <v>7.8262735830456407</v>
      </c>
      <c r="M18" s="17"/>
      <c r="N18" s="7"/>
      <c r="O18" s="8"/>
    </row>
    <row r="19" spans="6:15" ht="15.75" thickBot="1" x14ac:dyDescent="0.3">
      <c r="K19" s="87" t="s">
        <v>49</v>
      </c>
      <c r="L19" s="82"/>
      <c r="M19" s="82"/>
      <c r="N19" s="82"/>
      <c r="O19" s="83"/>
    </row>
    <row r="20" spans="6:15" x14ac:dyDescent="0.25">
      <c r="K20" s="88" t="s">
        <v>14</v>
      </c>
      <c r="L20" s="85"/>
      <c r="M20" s="14" t="s">
        <v>9</v>
      </c>
      <c r="N20" s="15">
        <v>7800</v>
      </c>
      <c r="O20" s="16" t="s">
        <v>12</v>
      </c>
    </row>
    <row r="21" spans="6:15" x14ac:dyDescent="0.25">
      <c r="K21" s="13" t="s">
        <v>5</v>
      </c>
      <c r="L21" s="5">
        <v>1.234</v>
      </c>
      <c r="M21" s="2" t="s">
        <v>9</v>
      </c>
      <c r="N21" s="4">
        <v>234</v>
      </c>
      <c r="O21" s="12" t="s">
        <v>10</v>
      </c>
    </row>
    <row r="22" spans="6:15" x14ac:dyDescent="0.25">
      <c r="K22" s="13" t="s">
        <v>8</v>
      </c>
      <c r="L22" s="5">
        <v>3.45</v>
      </c>
      <c r="M22" s="2"/>
      <c r="N22" s="3"/>
      <c r="O22" s="12"/>
    </row>
    <row r="23" spans="6:15" ht="15.75" thickBot="1" x14ac:dyDescent="0.3">
      <c r="K23" s="19"/>
      <c r="L23" s="23"/>
      <c r="M23" s="3"/>
      <c r="N23" s="3"/>
      <c r="O23" s="12"/>
    </row>
    <row r="24" spans="6:15" ht="15.75" thickBot="1" x14ac:dyDescent="0.3">
      <c r="K24" s="20" t="s">
        <v>13</v>
      </c>
      <c r="L24" s="24">
        <f>(N20*(1/(L21*L22)))/N21</f>
        <v>7.8296886132838504</v>
      </c>
      <c r="M24" s="17"/>
      <c r="N24" s="7"/>
      <c r="O24" s="8"/>
    </row>
    <row r="25" spans="6:15" ht="15.75" thickBot="1" x14ac:dyDescent="0.3">
      <c r="K25" s="87" t="s">
        <v>50</v>
      </c>
      <c r="L25" s="82"/>
      <c r="M25" s="82"/>
      <c r="N25" s="82"/>
      <c r="O25" s="83"/>
    </row>
    <row r="26" spans="6:15" x14ac:dyDescent="0.25">
      <c r="K26" s="88" t="s">
        <v>14</v>
      </c>
      <c r="L26" s="85"/>
      <c r="M26" s="14" t="s">
        <v>9</v>
      </c>
      <c r="N26" s="15">
        <v>7800</v>
      </c>
      <c r="O26" s="16" t="s">
        <v>12</v>
      </c>
    </row>
    <row r="27" spans="6:15" x14ac:dyDescent="0.25">
      <c r="K27" s="13" t="s">
        <v>5</v>
      </c>
      <c r="L27" s="5">
        <v>1.0940000000000001</v>
      </c>
      <c r="M27" s="2" t="s">
        <v>9</v>
      </c>
      <c r="N27" s="4">
        <v>264</v>
      </c>
      <c r="O27" s="12" t="s">
        <v>10</v>
      </c>
    </row>
    <row r="28" spans="6:15" x14ac:dyDescent="0.25">
      <c r="K28" s="13" t="s">
        <v>8</v>
      </c>
      <c r="L28" s="5">
        <v>3.45</v>
      </c>
      <c r="M28" s="2"/>
      <c r="N28" s="3"/>
      <c r="O28" s="12"/>
    </row>
    <row r="29" spans="6:15" ht="15.75" thickBot="1" x14ac:dyDescent="0.3">
      <c r="K29" s="19"/>
      <c r="L29" s="23"/>
      <c r="M29" s="3"/>
      <c r="N29" s="3"/>
      <c r="O29" s="12"/>
    </row>
    <row r="30" spans="6:15" ht="15.75" thickBot="1" x14ac:dyDescent="0.3">
      <c r="K30" s="20" t="s">
        <v>13</v>
      </c>
      <c r="L30" s="24">
        <f>(N26*(1/(L27*L28)))/N27</f>
        <v>7.8280620367894818</v>
      </c>
      <c r="M30" s="17"/>
      <c r="N30" s="7"/>
      <c r="O30" s="8"/>
    </row>
    <row r="31" spans="6:15" ht="15.75" thickBot="1" x14ac:dyDescent="0.3">
      <c r="K31" s="87" t="s">
        <v>45</v>
      </c>
      <c r="L31" s="82"/>
      <c r="M31" s="82"/>
      <c r="N31" s="82"/>
      <c r="O31" s="83"/>
    </row>
    <row r="32" spans="6:15" x14ac:dyDescent="0.25">
      <c r="K32" s="88" t="s">
        <v>14</v>
      </c>
      <c r="L32" s="85"/>
      <c r="M32" s="14" t="s">
        <v>9</v>
      </c>
      <c r="N32" s="15">
        <v>7800</v>
      </c>
      <c r="O32" s="16" t="s">
        <v>12</v>
      </c>
    </row>
    <row r="33" spans="11:15" x14ac:dyDescent="0.25">
      <c r="K33" s="13" t="s">
        <v>5</v>
      </c>
      <c r="L33" s="5">
        <v>1.018</v>
      </c>
      <c r="M33" s="2" t="s">
        <v>9</v>
      </c>
      <c r="N33" s="4">
        <v>295</v>
      </c>
      <c r="O33" s="12" t="s">
        <v>10</v>
      </c>
    </row>
    <row r="34" spans="11:15" x14ac:dyDescent="0.25">
      <c r="K34" s="13" t="s">
        <v>8</v>
      </c>
      <c r="L34" s="5">
        <v>3.45</v>
      </c>
      <c r="M34" s="2"/>
      <c r="N34" s="3"/>
      <c r="O34" s="12"/>
    </row>
    <row r="35" spans="11:15" ht="15.75" thickBot="1" x14ac:dyDescent="0.3">
      <c r="K35" s="19"/>
      <c r="L35" s="23"/>
      <c r="M35" s="3"/>
      <c r="N35" s="3"/>
      <c r="O35" s="12"/>
    </row>
    <row r="36" spans="11:15" ht="15.75" thickBot="1" x14ac:dyDescent="0.3">
      <c r="K36" s="20" t="s">
        <v>13</v>
      </c>
      <c r="L36" s="24">
        <f>(N32*(1/(L33*L34)))/N33</f>
        <v>7.5284524831587065</v>
      </c>
      <c r="M36" s="17"/>
      <c r="N36" s="7"/>
      <c r="O36" s="8"/>
    </row>
  </sheetData>
  <mergeCells count="13">
    <mergeCell ref="K26:L26"/>
    <mergeCell ref="K31:O31"/>
    <mergeCell ref="K32:L32"/>
    <mergeCell ref="K13:O13"/>
    <mergeCell ref="K14:L14"/>
    <mergeCell ref="K19:O19"/>
    <mergeCell ref="K20:L20"/>
    <mergeCell ref="K25:O25"/>
    <mergeCell ref="A1:B1"/>
    <mergeCell ref="K1:O1"/>
    <mergeCell ref="K2:L2"/>
    <mergeCell ref="K7:O7"/>
    <mergeCell ref="K8:L8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0" max="10" width="13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79" t="s">
        <v>21</v>
      </c>
      <c r="B1" s="80"/>
      <c r="C1" s="55" t="s">
        <v>22</v>
      </c>
      <c r="D1" s="55" t="s">
        <v>23</v>
      </c>
      <c r="E1" s="56" t="s">
        <v>24</v>
      </c>
      <c r="F1" s="36" t="s">
        <v>15</v>
      </c>
      <c r="G1" s="37">
        <v>255</v>
      </c>
      <c r="H1" s="38" t="s">
        <v>16</v>
      </c>
      <c r="I1" s="37">
        <v>7500</v>
      </c>
      <c r="J1" s="78" t="s">
        <v>12</v>
      </c>
      <c r="K1" s="87" t="s">
        <v>46</v>
      </c>
      <c r="L1" s="82"/>
      <c r="M1" s="82"/>
      <c r="N1" s="82"/>
      <c r="O1" s="83"/>
    </row>
    <row r="2" spans="1:15" x14ac:dyDescent="0.25">
      <c r="A2" s="21" t="s">
        <v>0</v>
      </c>
      <c r="B2" s="48">
        <v>2.74</v>
      </c>
      <c r="C2" s="29">
        <f>((1/($B$8*B2))*$N$2)/$L$6</f>
        <v>109.87474364346042</v>
      </c>
      <c r="D2" s="34"/>
      <c r="E2" s="35"/>
      <c r="F2" s="42" t="s">
        <v>17</v>
      </c>
      <c r="G2" s="39">
        <v>110</v>
      </c>
      <c r="H2" s="28" t="s">
        <v>16</v>
      </c>
      <c r="I2" s="40">
        <f>N2</f>
        <v>7800</v>
      </c>
      <c r="J2" s="28" t="s">
        <v>12</v>
      </c>
      <c r="K2" s="88" t="s">
        <v>14</v>
      </c>
      <c r="L2" s="85"/>
      <c r="M2" s="14" t="s">
        <v>9</v>
      </c>
      <c r="N2" s="15">
        <v>7800</v>
      </c>
      <c r="O2" s="16" t="s">
        <v>12</v>
      </c>
    </row>
    <row r="3" spans="1:15" ht="15.75" thickBot="1" x14ac:dyDescent="0.3">
      <c r="A3" s="21" t="s">
        <v>1</v>
      </c>
      <c r="B3" s="48">
        <v>2.12</v>
      </c>
      <c r="C3" s="30">
        <f>((1/($B$8*B3))*$N$2)/$L$12</f>
        <v>141.98825742461381</v>
      </c>
      <c r="D3" s="50">
        <f>$N$2-(C2*$L$6*B3*$B$8)</f>
        <v>1764.9635036496356</v>
      </c>
      <c r="E3" s="52">
        <f>$G$3-D3</f>
        <v>5985.0364963503644</v>
      </c>
      <c r="F3" s="44" t="s">
        <v>20</v>
      </c>
      <c r="G3" s="69">
        <v>7750</v>
      </c>
      <c r="H3" s="46" t="s">
        <v>12</v>
      </c>
      <c r="I3" s="45"/>
      <c r="J3" s="46"/>
      <c r="K3" s="13" t="s">
        <v>5</v>
      </c>
      <c r="L3" s="5">
        <v>2.407</v>
      </c>
      <c r="M3" s="2" t="s">
        <v>9</v>
      </c>
      <c r="N3" s="4">
        <v>120</v>
      </c>
      <c r="O3" s="12" t="s">
        <v>10</v>
      </c>
    </row>
    <row r="4" spans="1:15" ht="15.75" thickBot="1" x14ac:dyDescent="0.3">
      <c r="A4" s="21" t="s">
        <v>2</v>
      </c>
      <c r="B4" s="48">
        <v>1.75</v>
      </c>
      <c r="C4" s="30">
        <f>((1/($B$8*B4))*$N$2)/$L$18</f>
        <v>172.05747086750108</v>
      </c>
      <c r="D4" s="50">
        <f>$N$2-(C3*$L$6*B4*$B$8)</f>
        <v>1362.2124150473073</v>
      </c>
      <c r="E4" s="53">
        <f t="shared" ref="E4:E7" si="0">$G$3-D4</f>
        <v>6387.7875849526927</v>
      </c>
      <c r="H4" s="28"/>
      <c r="I4" s="27"/>
      <c r="J4" s="11"/>
      <c r="K4" s="13" t="s">
        <v>8</v>
      </c>
      <c r="L4" s="5">
        <v>3.45</v>
      </c>
      <c r="M4" s="2"/>
      <c r="N4" s="3"/>
      <c r="O4" s="12"/>
    </row>
    <row r="5" spans="1:15" ht="15.75" thickBot="1" x14ac:dyDescent="0.3">
      <c r="A5" s="21" t="s">
        <v>3</v>
      </c>
      <c r="B5" s="48">
        <v>1.49</v>
      </c>
      <c r="C5" s="30">
        <f>((1/($B$8*B5))*$N$2)/$L$24</f>
        <v>201.99278168657108</v>
      </c>
      <c r="D5" s="50">
        <f>$N$2-(C4*$L$6*B5*$B$8)</f>
        <v>1157.8914594337948</v>
      </c>
      <c r="E5" s="53">
        <f t="shared" si="0"/>
        <v>6592.1085405662052</v>
      </c>
      <c r="F5" s="32" t="s">
        <v>18</v>
      </c>
      <c r="G5" s="25">
        <f>I1/(B7*G1*$L$36)</f>
        <v>3.3108031674208145</v>
      </c>
      <c r="H5" s="27"/>
      <c r="I5" s="3"/>
      <c r="J5" s="6"/>
      <c r="K5" s="19"/>
      <c r="L5" s="23"/>
      <c r="M5" s="3"/>
      <c r="N5" s="3"/>
      <c r="O5" s="12"/>
    </row>
    <row r="6" spans="1:15" ht="15.75" thickBot="1" x14ac:dyDescent="0.3">
      <c r="A6" s="21" t="s">
        <v>4</v>
      </c>
      <c r="B6" s="48">
        <v>1.3</v>
      </c>
      <c r="C6" s="30">
        <f>((1/($B$8*B6))*$N$2)/$L$30</f>
        <v>231.56290959795493</v>
      </c>
      <c r="D6" s="50">
        <f>$N$2-(C5*$L$6*B6*$B$8)</f>
        <v>996.60999935869495</v>
      </c>
      <c r="E6" s="53">
        <f t="shared" si="0"/>
        <v>6753.3900006413051</v>
      </c>
      <c r="F6" s="33" t="s">
        <v>19</v>
      </c>
      <c r="G6" s="26">
        <f>N2/(B8*G2*$L$6)</f>
        <v>2.7368799780280142</v>
      </c>
      <c r="H6" s="3"/>
      <c r="I6" s="3"/>
      <c r="J6" s="6"/>
      <c r="K6" s="20" t="s">
        <v>13</v>
      </c>
      <c r="L6" s="24">
        <f>(N2*(1/(L3*L4)))/N3</f>
        <v>7.8274115954071153</v>
      </c>
      <c r="M6" s="17"/>
      <c r="N6" s="7"/>
      <c r="O6" s="8"/>
    </row>
    <row r="7" spans="1:15" ht="15.75" thickBot="1" x14ac:dyDescent="0.3">
      <c r="A7" s="21" t="s">
        <v>5</v>
      </c>
      <c r="B7" s="48">
        <v>1.18</v>
      </c>
      <c r="C7" s="31">
        <f>((1/($B$8*B7))*$N$2)/$L$36</f>
        <v>265.26435045317226</v>
      </c>
      <c r="D7" s="51">
        <f>$N$2-(C6*$L$6*B7*$B$8)</f>
        <v>720.58828417116911</v>
      </c>
      <c r="E7" s="54">
        <f t="shared" si="0"/>
        <v>7029.4117158288309</v>
      </c>
      <c r="K7" s="87" t="s">
        <v>47</v>
      </c>
      <c r="L7" s="82"/>
      <c r="M7" s="82"/>
      <c r="N7" s="82"/>
      <c r="O7" s="83"/>
    </row>
    <row r="8" spans="1:15" ht="15.75" thickBot="1" x14ac:dyDescent="0.3">
      <c r="A8" s="22" t="s">
        <v>8</v>
      </c>
      <c r="B8" s="49">
        <v>3.31</v>
      </c>
      <c r="C8" s="1"/>
      <c r="K8" s="88" t="s">
        <v>14</v>
      </c>
      <c r="L8" s="85"/>
      <c r="M8" s="14" t="s">
        <v>9</v>
      </c>
      <c r="N8" s="15">
        <v>7800</v>
      </c>
      <c r="O8" s="16" t="s">
        <v>12</v>
      </c>
    </row>
    <row r="9" spans="1:15" x14ac:dyDescent="0.25">
      <c r="C9" s="1"/>
      <c r="K9" s="13" t="s">
        <v>5</v>
      </c>
      <c r="L9" s="5">
        <v>1.8049999999999999</v>
      </c>
      <c r="M9" s="2" t="s">
        <v>9</v>
      </c>
      <c r="N9" s="4">
        <v>160</v>
      </c>
      <c r="O9" s="12" t="s">
        <v>10</v>
      </c>
    </row>
    <row r="10" spans="1:15" ht="15.75" thickBot="1" x14ac:dyDescent="0.3">
      <c r="K10" s="13" t="s">
        <v>8</v>
      </c>
      <c r="L10" s="5">
        <v>3.45</v>
      </c>
      <c r="M10" s="2"/>
      <c r="N10" s="3"/>
      <c r="O10" s="12"/>
    </row>
    <row r="11" spans="1:15" ht="15.75" thickBot="1" x14ac:dyDescent="0.3">
      <c r="C11" s="74" t="s">
        <v>39</v>
      </c>
      <c r="D11" s="75" t="s">
        <v>38</v>
      </c>
      <c r="F11" t="s">
        <v>34</v>
      </c>
      <c r="G11" t="s">
        <v>35</v>
      </c>
      <c r="K11" s="19"/>
      <c r="L11" s="23"/>
      <c r="M11" s="3"/>
      <c r="N11" s="3"/>
      <c r="O11" s="12"/>
    </row>
    <row r="12" spans="1:15" ht="15.75" thickBot="1" x14ac:dyDescent="0.3">
      <c r="C12" s="76" t="s">
        <v>40</v>
      </c>
      <c r="D12" s="77">
        <f>C3-C2</f>
        <v>32.113513781153387</v>
      </c>
      <c r="F12" t="s">
        <v>36</v>
      </c>
      <c r="G12" t="s">
        <v>37</v>
      </c>
      <c r="K12" s="20" t="s">
        <v>13</v>
      </c>
      <c r="L12" s="24">
        <f>(N8*(1/(L9*L10)))/N9</f>
        <v>7.8284957244369506</v>
      </c>
      <c r="M12" s="17"/>
      <c r="N12" s="7"/>
      <c r="O12" s="8"/>
    </row>
    <row r="13" spans="1:15" ht="15.75" thickBot="1" x14ac:dyDescent="0.3">
      <c r="C13" s="76" t="s">
        <v>41</v>
      </c>
      <c r="D13" s="77">
        <f>C4-C3</f>
        <v>30.069213442887275</v>
      </c>
      <c r="F13" t="s">
        <v>25</v>
      </c>
      <c r="G13" t="s">
        <v>26</v>
      </c>
      <c r="K13" s="87" t="s">
        <v>48</v>
      </c>
      <c r="L13" s="82"/>
      <c r="M13" s="82"/>
      <c r="N13" s="82"/>
      <c r="O13" s="83"/>
    </row>
    <row r="14" spans="1:15" x14ac:dyDescent="0.25">
      <c r="C14" s="76" t="s">
        <v>42</v>
      </c>
      <c r="D14" s="77">
        <f>C5-C4</f>
        <v>29.935310819069997</v>
      </c>
      <c r="F14" t="s">
        <v>27</v>
      </c>
      <c r="G14" t="s">
        <v>28</v>
      </c>
      <c r="K14" s="88" t="s">
        <v>14</v>
      </c>
      <c r="L14" s="85"/>
      <c r="M14" s="14" t="s">
        <v>9</v>
      </c>
      <c r="N14" s="15">
        <v>7800</v>
      </c>
      <c r="O14" s="16" t="s">
        <v>12</v>
      </c>
    </row>
    <row r="15" spans="1:15" x14ac:dyDescent="0.25">
      <c r="C15" s="76" t="s">
        <v>43</v>
      </c>
      <c r="D15" s="77">
        <f>C6-C5</f>
        <v>29.57012791138385</v>
      </c>
      <c r="F15" t="s">
        <v>29</v>
      </c>
      <c r="G15" t="s">
        <v>30</v>
      </c>
      <c r="K15" s="13" t="s">
        <v>5</v>
      </c>
      <c r="L15" s="5">
        <v>1.4590000000000001</v>
      </c>
      <c r="M15" s="2" t="s">
        <v>9</v>
      </c>
      <c r="N15" s="4">
        <v>198</v>
      </c>
      <c r="O15" s="12" t="s">
        <v>10</v>
      </c>
    </row>
    <row r="16" spans="1:15" x14ac:dyDescent="0.25">
      <c r="C16" s="76" t="s">
        <v>44</v>
      </c>
      <c r="D16" s="77">
        <f>C7-C6</f>
        <v>33.701440855217328</v>
      </c>
      <c r="F16" t="s">
        <v>31</v>
      </c>
      <c r="G16" t="s">
        <v>33</v>
      </c>
      <c r="K16" s="13" t="s">
        <v>8</v>
      </c>
      <c r="L16" s="5">
        <v>3.45</v>
      </c>
      <c r="M16" s="2"/>
      <c r="N16" s="3"/>
      <c r="O16" s="12"/>
    </row>
    <row r="17" spans="6:15" ht="15.75" thickBot="1" x14ac:dyDescent="0.3">
      <c r="F17" t="s">
        <v>32</v>
      </c>
      <c r="G17" t="s">
        <v>30</v>
      </c>
      <c r="K17" s="19"/>
      <c r="L17" s="23"/>
      <c r="M17" s="3"/>
      <c r="N17" s="3"/>
      <c r="O17" s="12"/>
    </row>
    <row r="18" spans="6:15" ht="15.75" thickBot="1" x14ac:dyDescent="0.3">
      <c r="K18" s="20" t="s">
        <v>13</v>
      </c>
      <c r="L18" s="24">
        <f>(N14*(1/(L15*L16)))/N15</f>
        <v>7.8262735830456407</v>
      </c>
      <c r="M18" s="17"/>
      <c r="N18" s="7"/>
      <c r="O18" s="8"/>
    </row>
    <row r="19" spans="6:15" ht="15.75" thickBot="1" x14ac:dyDescent="0.3">
      <c r="K19" s="87" t="s">
        <v>49</v>
      </c>
      <c r="L19" s="82"/>
      <c r="M19" s="82"/>
      <c r="N19" s="82"/>
      <c r="O19" s="83"/>
    </row>
    <row r="20" spans="6:15" x14ac:dyDescent="0.25">
      <c r="K20" s="88" t="s">
        <v>14</v>
      </c>
      <c r="L20" s="85"/>
      <c r="M20" s="14" t="s">
        <v>9</v>
      </c>
      <c r="N20" s="15">
        <v>7800</v>
      </c>
      <c r="O20" s="16" t="s">
        <v>12</v>
      </c>
    </row>
    <row r="21" spans="6:15" x14ac:dyDescent="0.25">
      <c r="K21" s="13" t="s">
        <v>5</v>
      </c>
      <c r="L21" s="5">
        <v>1.234</v>
      </c>
      <c r="M21" s="2" t="s">
        <v>9</v>
      </c>
      <c r="N21" s="4">
        <v>234</v>
      </c>
      <c r="O21" s="12" t="s">
        <v>10</v>
      </c>
    </row>
    <row r="22" spans="6:15" x14ac:dyDescent="0.25">
      <c r="K22" s="13" t="s">
        <v>8</v>
      </c>
      <c r="L22" s="5">
        <v>3.45</v>
      </c>
      <c r="M22" s="2"/>
      <c r="N22" s="3"/>
      <c r="O22" s="12"/>
    </row>
    <row r="23" spans="6:15" ht="15.75" thickBot="1" x14ac:dyDescent="0.3">
      <c r="K23" s="19"/>
      <c r="L23" s="23"/>
      <c r="M23" s="3"/>
      <c r="N23" s="3"/>
      <c r="O23" s="12"/>
    </row>
    <row r="24" spans="6:15" ht="15.75" thickBot="1" x14ac:dyDescent="0.3">
      <c r="K24" s="20" t="s">
        <v>13</v>
      </c>
      <c r="L24" s="24">
        <f>(N20*(1/(L21*L22)))/N21</f>
        <v>7.8296886132838504</v>
      </c>
      <c r="M24" s="17"/>
      <c r="N24" s="7"/>
      <c r="O24" s="8"/>
    </row>
    <row r="25" spans="6:15" ht="15.75" thickBot="1" x14ac:dyDescent="0.3">
      <c r="K25" s="87" t="s">
        <v>50</v>
      </c>
      <c r="L25" s="82"/>
      <c r="M25" s="82"/>
      <c r="N25" s="82"/>
      <c r="O25" s="83"/>
    </row>
    <row r="26" spans="6:15" x14ac:dyDescent="0.25">
      <c r="K26" s="88" t="s">
        <v>14</v>
      </c>
      <c r="L26" s="85"/>
      <c r="M26" s="14" t="s">
        <v>9</v>
      </c>
      <c r="N26" s="15">
        <v>7800</v>
      </c>
      <c r="O26" s="16" t="s">
        <v>12</v>
      </c>
    </row>
    <row r="27" spans="6:15" x14ac:dyDescent="0.25">
      <c r="K27" s="13" t="s">
        <v>5</v>
      </c>
      <c r="L27" s="5">
        <v>1.0940000000000001</v>
      </c>
      <c r="M27" s="2" t="s">
        <v>9</v>
      </c>
      <c r="N27" s="4">
        <v>264</v>
      </c>
      <c r="O27" s="12" t="s">
        <v>10</v>
      </c>
    </row>
    <row r="28" spans="6:15" x14ac:dyDescent="0.25">
      <c r="K28" s="13" t="s">
        <v>8</v>
      </c>
      <c r="L28" s="5">
        <v>3.45</v>
      </c>
      <c r="M28" s="2"/>
      <c r="N28" s="3"/>
      <c r="O28" s="12"/>
    </row>
    <row r="29" spans="6:15" ht="15.75" thickBot="1" x14ac:dyDescent="0.3">
      <c r="K29" s="19"/>
      <c r="L29" s="23"/>
      <c r="M29" s="3"/>
      <c r="N29" s="3"/>
      <c r="O29" s="12"/>
    </row>
    <row r="30" spans="6:15" ht="15.75" thickBot="1" x14ac:dyDescent="0.3">
      <c r="K30" s="20" t="s">
        <v>13</v>
      </c>
      <c r="L30" s="24">
        <f>(N26*(1/(L27*L28)))/N27</f>
        <v>7.8280620367894818</v>
      </c>
      <c r="M30" s="17"/>
      <c r="N30" s="7"/>
      <c r="O30" s="8"/>
    </row>
    <row r="31" spans="6:15" ht="15.75" thickBot="1" x14ac:dyDescent="0.3">
      <c r="K31" s="87" t="s">
        <v>45</v>
      </c>
      <c r="L31" s="82"/>
      <c r="M31" s="82"/>
      <c r="N31" s="82"/>
      <c r="O31" s="83"/>
    </row>
    <row r="32" spans="6:15" x14ac:dyDescent="0.25">
      <c r="K32" s="88" t="s">
        <v>14</v>
      </c>
      <c r="L32" s="85"/>
      <c r="M32" s="14" t="s">
        <v>9</v>
      </c>
      <c r="N32" s="15">
        <v>7800</v>
      </c>
      <c r="O32" s="16" t="s">
        <v>12</v>
      </c>
    </row>
    <row r="33" spans="11:15" x14ac:dyDescent="0.25">
      <c r="K33" s="13" t="s">
        <v>5</v>
      </c>
      <c r="L33" s="5">
        <v>1.018</v>
      </c>
      <c r="M33" s="2" t="s">
        <v>9</v>
      </c>
      <c r="N33" s="4">
        <v>295</v>
      </c>
      <c r="O33" s="12" t="s">
        <v>10</v>
      </c>
    </row>
    <row r="34" spans="11:15" x14ac:dyDescent="0.25">
      <c r="K34" s="13" t="s">
        <v>8</v>
      </c>
      <c r="L34" s="5">
        <v>3.45</v>
      </c>
      <c r="M34" s="2"/>
      <c r="N34" s="3"/>
      <c r="O34" s="12"/>
    </row>
    <row r="35" spans="11:15" ht="15.75" thickBot="1" x14ac:dyDescent="0.3">
      <c r="K35" s="19"/>
      <c r="L35" s="23"/>
      <c r="M35" s="3"/>
      <c r="N35" s="3"/>
      <c r="O35" s="12"/>
    </row>
    <row r="36" spans="11:15" ht="15.75" thickBot="1" x14ac:dyDescent="0.3">
      <c r="K36" s="20" t="s">
        <v>13</v>
      </c>
      <c r="L36" s="24">
        <f>(N32*(1/(L33*L34)))/N33</f>
        <v>7.5284524831587065</v>
      </c>
      <c r="M36" s="17"/>
      <c r="N36" s="7"/>
      <c r="O36" s="8"/>
    </row>
  </sheetData>
  <mergeCells count="13">
    <mergeCell ref="K32:L32"/>
    <mergeCell ref="K14:L14"/>
    <mergeCell ref="K19:O19"/>
    <mergeCell ref="K20:L20"/>
    <mergeCell ref="K25:O25"/>
    <mergeCell ref="K26:L26"/>
    <mergeCell ref="K31:O31"/>
    <mergeCell ref="K13:O13"/>
    <mergeCell ref="A1:B1"/>
    <mergeCell ref="K1:O1"/>
    <mergeCell ref="K2:L2"/>
    <mergeCell ref="K7:O7"/>
    <mergeCell ref="K8:L8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BV3</vt:lpstr>
      <vt:lpstr>BV4</vt:lpstr>
      <vt:lpstr>BV5</vt:lpstr>
      <vt:lpstr>BV6</vt:lpstr>
      <vt:lpstr>BV7</vt:lpstr>
      <vt:lpstr>BV8</vt:lpstr>
      <vt:lpstr>McLaren Gr.3 GTE stock</vt:lpstr>
      <vt:lpstr>McLaren Gr.3 GTE base 1 LOW </vt:lpstr>
      <vt:lpstr>McLaren Gr.3 GTE base 2 HIGH</vt:lpstr>
      <vt:lpstr>M6 GT3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2015-02-18T01:23:25Z</dcterms:created>
  <dcterms:modified xsi:type="dcterms:W3CDTF">2018-04-07T04:10:07Z</dcterms:modified>
</cp:coreProperties>
</file>