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C:\Users\Akhas\Downloads\"/>
    </mc:Choice>
  </mc:AlternateContent>
  <xr:revisionPtr revIDLastSave="0" documentId="10_ncr:8100000_{DE52F984-2585-472E-BA04-5A5A769DFF62}" xr6:coauthVersionLast="34" xr6:coauthVersionMax="34" xr10:uidLastSave="{00000000-0000-0000-0000-000000000000}"/>
  <bookViews>
    <workbookView xWindow="0" yWindow="0" windowWidth="8550" windowHeight="0" xr2:uid="{00000000-000D-0000-FFFF-FFFF00000000}"/>
  </bookViews>
  <sheets>
    <sheet name="AT" sheetId="1" r:id="rId1"/>
    <sheet name="Calculs AT" sheetId="7" r:id="rId2"/>
    <sheet name="Sha" sheetId="2" r:id="rId3"/>
    <sheet name="Han" sheetId="3" r:id="rId4"/>
    <sheet name="TA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F2" i="1"/>
  <c r="G2" i="1"/>
  <c r="E3" i="1"/>
  <c r="E4" i="1" l="1"/>
  <c r="G3" i="1" l="1"/>
  <c r="F3" i="1"/>
  <c r="A1" i="7" l="1"/>
  <c r="B1" i="7"/>
  <c r="B5" i="1" s="1"/>
  <c r="D1" i="7"/>
  <c r="D5" i="1" s="1"/>
  <c r="C1" i="7"/>
  <c r="J4" i="1" l="1"/>
  <c r="J6" i="1" s="1"/>
  <c r="J3" i="1" l="1"/>
  <c r="J5" i="1" s="1"/>
  <c r="J2" i="1"/>
  <c r="F9" i="7"/>
  <c r="J1" i="1" l="1"/>
  <c r="E1" i="1" l="1"/>
  <c r="C29" i="7" l="1"/>
  <c r="D29" i="7"/>
  <c r="E29" i="7" l="1"/>
  <c r="D23" i="7"/>
  <c r="D22" i="7"/>
  <c r="D21" i="7"/>
  <c r="A15" i="7" l="1"/>
  <c r="A10" i="7"/>
  <c r="C7" i="7"/>
  <c r="B18" i="7" s="1"/>
  <c r="C18" i="7" s="1"/>
  <c r="C6" i="7"/>
  <c r="B17" i="7" s="1"/>
  <c r="C17" i="7" s="1"/>
  <c r="C5" i="7"/>
  <c r="B16" i="7" s="1"/>
  <c r="C16" i="7" s="1"/>
  <c r="G2" i="7" l="1"/>
  <c r="F2" i="7"/>
  <c r="E2" i="7"/>
  <c r="G1" i="7"/>
  <c r="F1" i="7"/>
  <c r="E1" i="7"/>
  <c r="C21" i="7" l="1"/>
  <c r="A21" i="7" s="1"/>
  <c r="A25" i="7" s="1"/>
  <c r="B5" i="7"/>
  <c r="C22" i="7"/>
  <c r="A22" i="7" s="1"/>
  <c r="A26" i="7" s="1"/>
  <c r="B6" i="7"/>
  <c r="B12" i="7" s="1"/>
  <c r="C23" i="7"/>
  <c r="A23" i="7" s="1"/>
  <c r="A27" i="7" s="1"/>
  <c r="B7" i="7"/>
  <c r="H2" i="7"/>
  <c r="H1" i="7"/>
  <c r="G4" i="4"/>
  <c r="F4" i="4"/>
  <c r="E4" i="4"/>
  <c r="G3" i="4"/>
  <c r="F3" i="4"/>
  <c r="E3" i="4"/>
  <c r="G2" i="4"/>
  <c r="F2" i="4"/>
  <c r="E2" i="4"/>
  <c r="G1" i="4"/>
  <c r="F1" i="4"/>
  <c r="E1" i="4"/>
  <c r="G4" i="3"/>
  <c r="F4" i="3"/>
  <c r="E4" i="3"/>
  <c r="G3" i="3"/>
  <c r="F3" i="3"/>
  <c r="E3" i="3"/>
  <c r="G2" i="3"/>
  <c r="F2" i="3"/>
  <c r="E2" i="3"/>
  <c r="G1" i="3"/>
  <c r="F1" i="3"/>
  <c r="E1" i="3"/>
  <c r="A29" i="7" l="1"/>
  <c r="B13" i="7"/>
  <c r="C13" i="7" s="1"/>
  <c r="E7" i="7"/>
  <c r="B11" i="7"/>
  <c r="C11" i="7" s="1"/>
  <c r="E5" i="7"/>
  <c r="C12" i="7"/>
  <c r="E6" i="7"/>
  <c r="H3" i="4"/>
  <c r="H2" i="4"/>
  <c r="H1" i="4"/>
  <c r="H4" i="4"/>
  <c r="H4" i="3"/>
  <c r="H3" i="3"/>
  <c r="H2" i="3"/>
  <c r="H1" i="3"/>
  <c r="G4" i="2"/>
  <c r="F4" i="2"/>
  <c r="E4" i="2"/>
  <c r="G3" i="2"/>
  <c r="F3" i="2"/>
  <c r="E3" i="2"/>
  <c r="G2" i="2"/>
  <c r="F2" i="2"/>
  <c r="E2" i="2"/>
  <c r="G1" i="2"/>
  <c r="F1" i="2"/>
  <c r="E1" i="2"/>
  <c r="F29" i="7" l="1"/>
  <c r="A6" i="1"/>
  <c r="H3" i="2"/>
  <c r="H4" i="2"/>
  <c r="H2" i="2"/>
  <c r="H1" i="2"/>
  <c r="G4" i="1"/>
  <c r="F4" i="1"/>
  <c r="G29" i="7" l="1"/>
  <c r="C6" i="1" s="1"/>
  <c r="B6" i="1"/>
  <c r="D6" i="1" s="1"/>
  <c r="H4" i="1"/>
  <c r="G1" i="1"/>
  <c r="F1" i="1"/>
  <c r="H3" i="1" l="1"/>
  <c r="H2" i="1"/>
  <c r="H1" i="1"/>
</calcChain>
</file>

<file path=xl/sharedStrings.xml><?xml version="1.0" encoding="utf-8"?>
<sst xmlns="http://schemas.openxmlformats.org/spreadsheetml/2006/main" count="34" uniqueCount="27">
  <si>
    <t>dress</t>
  </si>
  <si>
    <t>gal</t>
  </si>
  <si>
    <t>nos PG égaux aux pg jadom</t>
  </si>
  <si>
    <t>Ecart</t>
  </si>
  <si>
    <t>(CI max)</t>
  </si>
  <si>
    <t>CA en gras</t>
  </si>
  <si>
    <t>&lt;------ Nous, je ne compte pas leçons et bonus car l'ajout est égal peut importe le PG</t>
  </si>
  <si>
    <t>&lt;------- Ceux de jadomo</t>
  </si>
  <si>
    <t>PG nécessaire pour atteindre le niveau des chevaux de l'élite (et donc gagner GP)</t>
  </si>
  <si>
    <t>vit</t>
  </si>
  <si>
    <t xml:space="preserve">vit </t>
  </si>
  <si>
    <t>mon PG</t>
  </si>
  <si>
    <t>PG jad</t>
  </si>
  <si>
    <t>diff pour élite</t>
  </si>
  <si>
    <t>diff pour gp</t>
  </si>
  <si>
    <t>écart diff</t>
  </si>
  <si>
    <t>CI max avec PG actuel</t>
  </si>
  <si>
    <t>Notre PG</t>
  </si>
  <si>
    <t>PG jadomo</t>
  </si>
  <si>
    <t>ceux de jadomo</t>
  </si>
  <si>
    <t>Compétences si larmé et CI max toujours à notre PG = PG élite</t>
  </si>
  <si>
    <t>CI min lar</t>
  </si>
  <si>
    <t>CI min</t>
  </si>
  <si>
    <t>CI moy lar</t>
  </si>
  <si>
    <t xml:space="preserve">CI moy  </t>
  </si>
  <si>
    <t>CI max lar</t>
  </si>
  <si>
    <t>CI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</si>
</sst>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0" fontId="0" fillId="2" borderId="0" xfId="0" applyFill="1"/>
    <xf numFmtId="0" fontId="0" fillId="0" borderId="0" xfId="0" applyFill="1"/>
    <xf numFmtId="164" fontId="0" fillId="0" borderId="0" xfId="0" applyNumberFormat="1" applyFill="1"/>
    <xf numFmtId="0" fontId="0" fillId="3" borderId="0" xfId="0" applyFill="1"/>
    <xf numFmtId="2" fontId="0" fillId="0" borderId="0" xfId="0" applyNumberFormat="1"/>
    <xf numFmtId="2" fontId="0" fillId="3" borderId="0" xfId="0" applyNumberFormat="1" applyFill="1"/>
    <xf numFmtId="164" fontId="0" fillId="4" borderId="0" xfId="0" applyNumberFormat="1" applyFill="1"/>
    <xf numFmtId="9" fontId="0" fillId="0" borderId="0" xfId="0" applyNumberFormat="1"/>
    <xf numFmtId="2" fontId="1" fillId="5" borderId="0" xfId="0" applyNumberFormat="1" applyFont="1" applyFill="1"/>
    <xf numFmtId="2" fontId="0" fillId="0" borderId="0" xfId="0" applyNumberFormat="1" applyFill="1"/>
    <xf numFmtId="0" fontId="0" fillId="6" borderId="0" xfId="0" applyFill="1"/>
    <xf numFmtId="1" fontId="0" fillId="0" borderId="0" xfId="0" applyNumberFormat="1"/>
    <xf numFmtId="0" fontId="0" fillId="7" borderId="0" xfId="0" applyFill="1"/>
    <xf numFmtId="165" fontId="0" fillId="2" borderId="0" xfId="0" applyNumberFormat="1" applyFill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showWhiteSpace="0" zoomScaleNormal="100" workbookViewId="0">
      <selection activeCell="A4" sqref="A4"/>
    </sheetView>
  </sheetViews>
  <sheetFormatPr baseColWidth="10" defaultRowHeight="15" x14ac:dyDescent="0.25"/>
  <cols>
    <col min="1" max="4" width="10.7109375" customWidth="1"/>
    <col min="5" max="7" width="10.7109375" style="3" customWidth="1"/>
    <col min="8" max="8" width="9.42578125" customWidth="1"/>
    <col min="9" max="9" width="7.42578125" customWidth="1"/>
    <col min="10" max="10" width="8.5703125" customWidth="1"/>
  </cols>
  <sheetData>
    <row r="1" spans="1:10" x14ac:dyDescent="0.25">
      <c r="A1">
        <v>13193.11</v>
      </c>
      <c r="B1">
        <v>2948.52</v>
      </c>
      <c r="C1">
        <v>2539.21</v>
      </c>
      <c r="D1">
        <v>2696.35</v>
      </c>
      <c r="E1" s="16">
        <f>B1*100/A1</f>
        <v>22.348938195770366</v>
      </c>
      <c r="F1" s="16">
        <f>C1*100/A1</f>
        <v>19.246485476131102</v>
      </c>
      <c r="G1" s="16">
        <f>D1*100/A1</f>
        <v>20.437561727295535</v>
      </c>
      <c r="H1" s="17">
        <f>E1+F1+G1</f>
        <v>62.032985399197003</v>
      </c>
      <c r="I1" s="15" t="s">
        <v>21</v>
      </c>
      <c r="J1" s="15">
        <f>J3-(J3*4%)</f>
        <v>3799.6156800000003</v>
      </c>
    </row>
    <row r="2" spans="1:10" x14ac:dyDescent="0.25">
      <c r="E2" s="16" t="e">
        <f>B2*100/A2</f>
        <v>#DIV/0!</v>
      </c>
      <c r="F2" s="16" t="e">
        <f>C2*100/A2</f>
        <v>#DIV/0!</v>
      </c>
      <c r="G2" s="16" t="e">
        <f>D2*100/A2</f>
        <v>#DIV/0!</v>
      </c>
      <c r="H2" s="17" t="e">
        <f>E2+F2+G2</f>
        <v>#DIV/0!</v>
      </c>
      <c r="I2" s="13" t="s">
        <v>22</v>
      </c>
      <c r="J2" s="13">
        <f>J4-(J4*4%)</f>
        <v>2533.0771200000004</v>
      </c>
    </row>
    <row r="3" spans="1:10" x14ac:dyDescent="0.25">
      <c r="E3" s="16" t="e">
        <f>B3*100/A3</f>
        <v>#DIV/0!</v>
      </c>
      <c r="F3" s="16" t="e">
        <f>C3*100/A3</f>
        <v>#DIV/0!</v>
      </c>
      <c r="G3" s="16" t="e">
        <f>D3*100/A3</f>
        <v>#DIV/0!</v>
      </c>
      <c r="H3" s="17" t="e">
        <f>E3+F3+G3</f>
        <v>#DIV/0!</v>
      </c>
      <c r="I3" s="15" t="s">
        <v>23</v>
      </c>
      <c r="J3" s="15">
        <f>J4*1.5</f>
        <v>3957.9330000000004</v>
      </c>
    </row>
    <row r="4" spans="1:10" x14ac:dyDescent="0.25">
      <c r="E4" s="16" t="e">
        <f>B4*100/A4</f>
        <v>#DIV/0!</v>
      </c>
      <c r="F4" s="16" t="e">
        <f>C4*100/A4</f>
        <v>#DIV/0!</v>
      </c>
      <c r="G4" s="16" t="e">
        <f>D4*100/A4</f>
        <v>#DIV/0!</v>
      </c>
      <c r="H4" s="17" t="e">
        <f>E4+F4+G4</f>
        <v>#DIV/0!</v>
      </c>
      <c r="I4" s="13" t="s">
        <v>24</v>
      </c>
      <c r="J4" s="13">
        <f>A1*0.2</f>
        <v>2638.6220000000003</v>
      </c>
    </row>
    <row r="5" spans="1:10" x14ac:dyDescent="0.25">
      <c r="B5">
        <f>'Calculs AT'!B2-'Calculs AT'!B1</f>
        <v>37.449999999999818</v>
      </c>
      <c r="D5">
        <f>'Calculs AT'!D2-'Calculs AT'!D1</f>
        <v>23.639999999999873</v>
      </c>
      <c r="I5" s="15" t="s">
        <v>25</v>
      </c>
      <c r="J5" s="15">
        <f>(J3*4%)+J3</f>
        <v>4116.2503200000001</v>
      </c>
    </row>
    <row r="6" spans="1:10" x14ac:dyDescent="0.25">
      <c r="A6" s="7">
        <f>'Calculs AT'!A29</f>
        <v>13349.117510801838</v>
      </c>
      <c r="B6" s="7">
        <f>'Calculs AT'!F29</f>
        <v>156.00751080183727</v>
      </c>
      <c r="C6" s="7">
        <f>'Calculs AT'!G29</f>
        <v>56.782489198161784</v>
      </c>
      <c r="D6" s="14">
        <f>B6/2.5</f>
        <v>62.403004320734908</v>
      </c>
      <c r="I6" s="13" t="s">
        <v>26</v>
      </c>
      <c r="J6" s="13">
        <f>(J4*4%)+J4</f>
        <v>2744.1668800000002</v>
      </c>
    </row>
    <row r="7" spans="1:10" x14ac:dyDescent="0.25">
      <c r="A7" s="1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9"/>
  <sheetViews>
    <sheetView zoomScaleNormal="100" workbookViewId="0">
      <selection activeCell="A2" sqref="A2"/>
    </sheetView>
  </sheetViews>
  <sheetFormatPr baseColWidth="10" defaultRowHeight="15" x14ac:dyDescent="0.25"/>
  <cols>
    <col min="5" max="5" width="16.7109375" style="4" customWidth="1"/>
    <col min="6" max="6" width="13" style="4" customWidth="1"/>
    <col min="7" max="7" width="11.42578125" style="4"/>
  </cols>
  <sheetData>
    <row r="1" spans="1:19" x14ac:dyDescent="0.25">
      <c r="A1">
        <f>AT!A1</f>
        <v>13193.11</v>
      </c>
      <c r="B1">
        <f>AT!B1</f>
        <v>2948.52</v>
      </c>
      <c r="C1">
        <f>AT!C1</f>
        <v>2539.21</v>
      </c>
      <c r="D1">
        <f>AT!D1</f>
        <v>2696.35</v>
      </c>
      <c r="E1" s="9">
        <f>B1*100/A1</f>
        <v>22.348938195770366</v>
      </c>
      <c r="F1" s="9">
        <f>C1*100/A1</f>
        <v>19.246485476131102</v>
      </c>
      <c r="G1" s="9">
        <f>D1*100/A1</f>
        <v>20.437561727295535</v>
      </c>
      <c r="H1" s="1">
        <f>E1+F1+G1</f>
        <v>62.032985399197003</v>
      </c>
      <c r="J1" t="s">
        <v>17</v>
      </c>
    </row>
    <row r="2" spans="1:19" x14ac:dyDescent="0.25">
      <c r="A2">
        <v>13405.9</v>
      </c>
      <c r="B2">
        <v>2985.97</v>
      </c>
      <c r="C2">
        <v>2582.81</v>
      </c>
      <c r="D2">
        <v>2719.99</v>
      </c>
      <c r="E2" s="9">
        <f>B2*100/A2</f>
        <v>22.273551197607024</v>
      </c>
      <c r="F2" s="9">
        <f>C2*100/A2</f>
        <v>19.266218605240976</v>
      </c>
      <c r="G2" s="9">
        <f>D2*100/A2</f>
        <v>20.289499399518125</v>
      </c>
      <c r="H2" s="1">
        <f>E2+F2+G2</f>
        <v>61.82926920236612</v>
      </c>
      <c r="J2" t="s">
        <v>18</v>
      </c>
    </row>
    <row r="4" spans="1:19" x14ac:dyDescent="0.25">
      <c r="A4" t="s">
        <v>2</v>
      </c>
      <c r="C4" s="6" t="s">
        <v>19</v>
      </c>
      <c r="D4" s="6"/>
      <c r="E4" s="4" t="s">
        <v>3</v>
      </c>
    </row>
    <row r="5" spans="1:19" x14ac:dyDescent="0.25">
      <c r="A5" t="s">
        <v>10</v>
      </c>
      <c r="B5" s="1">
        <f>A2*E1%</f>
        <v>2996.0763055867792</v>
      </c>
      <c r="C5" s="6">
        <f>B2</f>
        <v>2985.97</v>
      </c>
      <c r="D5" s="6"/>
      <c r="E5" s="5">
        <f>B5-C5</f>
        <v>10.106305586779399</v>
      </c>
    </row>
    <row r="6" spans="1:19" x14ac:dyDescent="0.25">
      <c r="A6" t="s">
        <v>0</v>
      </c>
      <c r="B6" s="1">
        <f>A2*F1%</f>
        <v>2580.1645964446593</v>
      </c>
      <c r="C6" s="6">
        <f>C2</f>
        <v>2582.81</v>
      </c>
      <c r="D6" s="6"/>
      <c r="E6" s="5">
        <f>B6-C6</f>
        <v>-2.6454035553406356</v>
      </c>
    </row>
    <row r="7" spans="1:19" x14ac:dyDescent="0.25">
      <c r="A7" t="s">
        <v>1</v>
      </c>
      <c r="B7" s="1">
        <f>A2*G1%</f>
        <v>2739.8390875995119</v>
      </c>
      <c r="C7" s="6">
        <f>D2</f>
        <v>2719.99</v>
      </c>
      <c r="D7" s="6"/>
      <c r="E7" s="5">
        <f>B7-C7</f>
        <v>19.849087599512131</v>
      </c>
    </row>
    <row r="8" spans="1:19" x14ac:dyDescent="0.25">
      <c r="Q8" s="7"/>
      <c r="R8" s="7"/>
    </row>
    <row r="9" spans="1:19" x14ac:dyDescent="0.25">
      <c r="A9" t="s">
        <v>20</v>
      </c>
      <c r="F9" s="12">
        <f>(AT!A1)*0.3125</f>
        <v>4122.8468750000002</v>
      </c>
      <c r="G9" s="4" t="s">
        <v>16</v>
      </c>
      <c r="N9" s="7"/>
      <c r="O9" s="7"/>
      <c r="Q9" s="7"/>
      <c r="R9" s="7"/>
    </row>
    <row r="10" spans="1:19" x14ac:dyDescent="0.25">
      <c r="A10" s="7">
        <f>A2*0.3125</f>
        <v>4189.34375</v>
      </c>
      <c r="B10" t="s">
        <v>4</v>
      </c>
      <c r="C10" t="s">
        <v>5</v>
      </c>
      <c r="N10" s="7"/>
      <c r="O10" s="7"/>
      <c r="Q10" s="7"/>
      <c r="R10" s="7"/>
      <c r="S10" s="7"/>
    </row>
    <row r="11" spans="1:19" x14ac:dyDescent="0.25">
      <c r="A11" t="s">
        <v>9</v>
      </c>
      <c r="B11" s="7">
        <f>B5*0.3125</f>
        <v>936.2738454958685</v>
      </c>
      <c r="C11" s="7">
        <f>B11+B5</f>
        <v>3932.3501510826477</v>
      </c>
      <c r="D11" t="s">
        <v>6</v>
      </c>
      <c r="N11" s="7"/>
      <c r="O11" s="7"/>
      <c r="R11" s="7"/>
      <c r="S11" s="7"/>
    </row>
    <row r="12" spans="1:19" x14ac:dyDescent="0.25">
      <c r="A12" t="s">
        <v>0</v>
      </c>
      <c r="B12" s="7">
        <f>B6*0.3125</f>
        <v>806.30143638895606</v>
      </c>
      <c r="C12" s="7">
        <f>B12+B6</f>
        <v>3386.4660328336154</v>
      </c>
      <c r="R12" s="7"/>
      <c r="S12" s="7"/>
    </row>
    <row r="13" spans="1:19" x14ac:dyDescent="0.25">
      <c r="A13" t="s">
        <v>1</v>
      </c>
      <c r="B13" s="7">
        <f>B7*0.3125</f>
        <v>856.19971487484747</v>
      </c>
      <c r="C13" s="7">
        <f>B13+B7</f>
        <v>3596.0388024743593</v>
      </c>
      <c r="O13" s="7"/>
      <c r="P13" s="7"/>
    </row>
    <row r="14" spans="1:19" x14ac:dyDescent="0.25">
      <c r="B14" s="7"/>
      <c r="C14" s="7"/>
      <c r="O14" s="7"/>
      <c r="P14" s="7"/>
    </row>
    <row r="15" spans="1:19" x14ac:dyDescent="0.25">
      <c r="A15" s="7">
        <f>A2*0.3125</f>
        <v>4189.34375</v>
      </c>
      <c r="B15" s="7" t="s">
        <v>4</v>
      </c>
      <c r="C15" s="7" t="s">
        <v>5</v>
      </c>
      <c r="O15" s="7"/>
      <c r="P15" s="7"/>
      <c r="Q15" s="7"/>
    </row>
    <row r="16" spans="1:19" x14ac:dyDescent="0.25">
      <c r="A16" t="s">
        <v>9</v>
      </c>
      <c r="B16" s="7">
        <f>C5*0.3125</f>
        <v>933.11562499999991</v>
      </c>
      <c r="C16" s="7">
        <f>B16+B2</f>
        <v>3919.0856249999997</v>
      </c>
      <c r="D16" t="s">
        <v>7</v>
      </c>
      <c r="P16" s="7"/>
      <c r="Q16" s="7"/>
    </row>
    <row r="17" spans="1:18" x14ac:dyDescent="0.25">
      <c r="A17" t="s">
        <v>0</v>
      </c>
      <c r="B17" s="7">
        <f>C6*0.3125</f>
        <v>807.12812499999995</v>
      </c>
      <c r="C17" s="7">
        <f>B17+C2</f>
        <v>3389.9381249999997</v>
      </c>
      <c r="N17" s="7"/>
      <c r="O17" s="7"/>
      <c r="P17" s="7"/>
      <c r="Q17" s="7"/>
    </row>
    <row r="18" spans="1:18" x14ac:dyDescent="0.25">
      <c r="A18" t="s">
        <v>1</v>
      </c>
      <c r="B18" s="7">
        <f>C7*0.3125</f>
        <v>849.99687499999993</v>
      </c>
      <c r="C18" s="7">
        <f>B18+D2</f>
        <v>3569.9868749999996</v>
      </c>
      <c r="N18" s="7"/>
      <c r="O18" s="7"/>
    </row>
    <row r="19" spans="1:18" x14ac:dyDescent="0.25">
      <c r="B19" s="1"/>
      <c r="C19" s="1"/>
      <c r="N19" s="7"/>
      <c r="O19" s="7"/>
    </row>
    <row r="20" spans="1:18" x14ac:dyDescent="0.25">
      <c r="A20" t="s">
        <v>8</v>
      </c>
      <c r="N20" s="7"/>
      <c r="O20" s="7"/>
    </row>
    <row r="21" spans="1:18" x14ac:dyDescent="0.25">
      <c r="A21" s="8">
        <f>D21*100/C21</f>
        <v>13360.679482146978</v>
      </c>
      <c r="C21" s="1">
        <f>E1</f>
        <v>22.348938195770366</v>
      </c>
      <c r="D21" s="4">
        <f>B2</f>
        <v>2985.97</v>
      </c>
      <c r="F21" s="10">
        <v>0.35</v>
      </c>
      <c r="N21" s="7"/>
      <c r="O21" s="7"/>
      <c r="Q21" s="7"/>
      <c r="R21" s="7"/>
    </row>
    <row r="22" spans="1:18" x14ac:dyDescent="0.25">
      <c r="A22" s="8">
        <f>D22*100/C22</f>
        <v>13419.644865568423</v>
      </c>
      <c r="C22" s="1">
        <f>F1</f>
        <v>19.246485476131102</v>
      </c>
      <c r="D22" s="4">
        <f>C2</f>
        <v>2582.81</v>
      </c>
      <c r="F22" s="10">
        <v>0.2</v>
      </c>
      <c r="N22" s="7"/>
      <c r="O22" s="7"/>
      <c r="Q22" s="7"/>
      <c r="R22" s="7"/>
    </row>
    <row r="23" spans="1:18" x14ac:dyDescent="0.25">
      <c r="A23" s="8">
        <f>D23*100/C23</f>
        <v>13308.779375414913</v>
      </c>
      <c r="C23" s="1">
        <f>G1</f>
        <v>20.437561727295535</v>
      </c>
      <c r="D23" s="4">
        <f>D2</f>
        <v>2719.99</v>
      </c>
      <c r="F23" s="10">
        <v>0.45</v>
      </c>
      <c r="Q23" s="7"/>
      <c r="R23" s="7"/>
    </row>
    <row r="24" spans="1:18" x14ac:dyDescent="0.25">
      <c r="N24" s="7"/>
      <c r="O24" s="7"/>
    </row>
    <row r="25" spans="1:18" x14ac:dyDescent="0.25">
      <c r="A25" s="7">
        <f>A21*F21</f>
        <v>4676.2378187514414</v>
      </c>
      <c r="N25" s="7"/>
      <c r="O25" s="7"/>
    </row>
    <row r="26" spans="1:18" x14ac:dyDescent="0.25">
      <c r="A26" s="7">
        <f>A22*F22</f>
        <v>2683.9289731136851</v>
      </c>
      <c r="E26"/>
      <c r="F26"/>
      <c r="G26"/>
      <c r="N26" s="7"/>
      <c r="O26" s="7"/>
    </row>
    <row r="27" spans="1:18" x14ac:dyDescent="0.25">
      <c r="A27" s="7">
        <f>A23*F23</f>
        <v>5988.9507189367114</v>
      </c>
    </row>
    <row r="28" spans="1:18" x14ac:dyDescent="0.25">
      <c r="C28" t="s">
        <v>11</v>
      </c>
      <c r="D28" t="s">
        <v>12</v>
      </c>
      <c r="E28" s="4" t="s">
        <v>13</v>
      </c>
      <c r="F28" s="4" t="s">
        <v>14</v>
      </c>
      <c r="G28" s="4" t="s">
        <v>15</v>
      </c>
    </row>
    <row r="29" spans="1:18" x14ac:dyDescent="0.25">
      <c r="A29" s="11">
        <f>A25+A26+A27</f>
        <v>13349.117510801838</v>
      </c>
      <c r="C29">
        <f>A1</f>
        <v>13193.11</v>
      </c>
      <c r="D29">
        <f>A2</f>
        <v>13405.9</v>
      </c>
      <c r="E29">
        <f>D29-C29</f>
        <v>212.78999999999905</v>
      </c>
      <c r="F29" s="7">
        <f>A29-C29</f>
        <v>156.00751080183727</v>
      </c>
      <c r="G29" s="12">
        <f>E29-F29</f>
        <v>56.782489198161784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H4"/>
  <sheetViews>
    <sheetView zoomScaleNormal="100" workbookViewId="0">
      <selection activeCell="C4" sqref="C4"/>
    </sheetView>
  </sheetViews>
  <sheetFormatPr baseColWidth="10" defaultRowHeight="15" x14ac:dyDescent="0.25"/>
  <cols>
    <col min="5" max="7" width="11.42578125" style="3"/>
  </cols>
  <sheetData>
    <row r="1" spans="5:8" x14ac:dyDescent="0.25">
      <c r="E1" s="2" t="e">
        <f>B1*100/A1</f>
        <v>#DIV/0!</v>
      </c>
      <c r="F1" s="2" t="e">
        <f>C1*100/A1</f>
        <v>#DIV/0!</v>
      </c>
      <c r="G1" s="2" t="e">
        <f>D1*100/A1</f>
        <v>#DIV/0!</v>
      </c>
      <c r="H1" s="1" t="e">
        <f>E1+F1+G1</f>
        <v>#DIV/0!</v>
      </c>
    </row>
    <row r="2" spans="5:8" x14ac:dyDescent="0.25">
      <c r="E2" s="2" t="e">
        <f>B2*100/A2</f>
        <v>#DIV/0!</v>
      </c>
      <c r="F2" s="2" t="e">
        <f>C2*100/A2</f>
        <v>#DIV/0!</v>
      </c>
      <c r="G2" s="2" t="e">
        <f>D2*100/A2</f>
        <v>#DIV/0!</v>
      </c>
      <c r="H2" s="1" t="e">
        <f>E2+F2+G2</f>
        <v>#DIV/0!</v>
      </c>
    </row>
    <row r="3" spans="5:8" x14ac:dyDescent="0.25">
      <c r="E3" s="2" t="e">
        <f>B3*100/A3</f>
        <v>#DIV/0!</v>
      </c>
      <c r="F3" s="2" t="e">
        <f>C3*100/A3</f>
        <v>#DIV/0!</v>
      </c>
      <c r="G3" s="2" t="e">
        <f>D3*100/A3</f>
        <v>#DIV/0!</v>
      </c>
      <c r="H3" s="1" t="e">
        <f>E3+F3+G3</f>
        <v>#DIV/0!</v>
      </c>
    </row>
    <row r="4" spans="5:8" x14ac:dyDescent="0.25">
      <c r="E4" s="2" t="e">
        <f>B4*100/A4</f>
        <v>#DIV/0!</v>
      </c>
      <c r="F4" s="2" t="e">
        <f>C4*100/A4</f>
        <v>#DIV/0!</v>
      </c>
      <c r="G4" s="2" t="e">
        <f>D4*100/A4</f>
        <v>#DIV/0!</v>
      </c>
      <c r="H4" s="1" t="e">
        <f>E4+F4+G4</f>
        <v>#DIV/0!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H4"/>
  <sheetViews>
    <sheetView zoomScaleNormal="100" workbookViewId="0">
      <selection activeCell="D4" sqref="A1:D4"/>
    </sheetView>
  </sheetViews>
  <sheetFormatPr baseColWidth="10" defaultRowHeight="15" x14ac:dyDescent="0.25"/>
  <cols>
    <col min="5" max="7" width="11.42578125" style="3"/>
  </cols>
  <sheetData>
    <row r="1" spans="5:8" x14ac:dyDescent="0.25">
      <c r="E1" s="2" t="e">
        <f>B1*100/A1</f>
        <v>#DIV/0!</v>
      </c>
      <c r="F1" s="2" t="e">
        <f>C1*100/A1</f>
        <v>#DIV/0!</v>
      </c>
      <c r="G1" s="2" t="e">
        <f>D1*100/A1</f>
        <v>#DIV/0!</v>
      </c>
      <c r="H1" s="1" t="e">
        <f>E1+F1+G1</f>
        <v>#DIV/0!</v>
      </c>
    </row>
    <row r="2" spans="5:8" x14ac:dyDescent="0.25">
      <c r="E2" s="2" t="e">
        <f>B2*100/A2</f>
        <v>#DIV/0!</v>
      </c>
      <c r="F2" s="2" t="e">
        <f>C2*100/A2</f>
        <v>#DIV/0!</v>
      </c>
      <c r="G2" s="2" t="e">
        <f>D2*100/A2</f>
        <v>#DIV/0!</v>
      </c>
      <c r="H2" s="1" t="e">
        <f>E2+F2+G2</f>
        <v>#DIV/0!</v>
      </c>
    </row>
    <row r="3" spans="5:8" x14ac:dyDescent="0.25">
      <c r="E3" s="2" t="e">
        <f>B3*100/A3</f>
        <v>#DIV/0!</v>
      </c>
      <c r="F3" s="2" t="e">
        <f>C3*100/A3</f>
        <v>#DIV/0!</v>
      </c>
      <c r="G3" s="2" t="e">
        <f>D3*100/A3</f>
        <v>#DIV/0!</v>
      </c>
      <c r="H3" s="1" t="e">
        <f>E3+F3+G3</f>
        <v>#DIV/0!</v>
      </c>
    </row>
    <row r="4" spans="5:8" x14ac:dyDescent="0.25">
      <c r="E4" s="2" t="e">
        <f>B4*100/A4</f>
        <v>#DIV/0!</v>
      </c>
      <c r="F4" s="2" t="e">
        <f>C4*100/A4</f>
        <v>#DIV/0!</v>
      </c>
      <c r="G4" s="2" t="e">
        <f>D4*100/A4</f>
        <v>#DIV/0!</v>
      </c>
      <c r="H4" s="1" t="e">
        <f>E4+F4+G4</f>
        <v>#DIV/0!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:H4"/>
  <sheetViews>
    <sheetView zoomScaleNormal="100" workbookViewId="0">
      <selection sqref="A1:D4"/>
    </sheetView>
  </sheetViews>
  <sheetFormatPr baseColWidth="10" defaultRowHeight="15" x14ac:dyDescent="0.25"/>
  <cols>
    <col min="5" max="7" width="11.42578125" style="3"/>
  </cols>
  <sheetData>
    <row r="1" spans="5:8" x14ac:dyDescent="0.25">
      <c r="E1" s="2" t="e">
        <f>B1*100/A1</f>
        <v>#DIV/0!</v>
      </c>
      <c r="F1" s="2" t="e">
        <f>C1*100/A1</f>
        <v>#DIV/0!</v>
      </c>
      <c r="G1" s="2" t="e">
        <f>D1*100/A1</f>
        <v>#DIV/0!</v>
      </c>
      <c r="H1" s="1" t="e">
        <f>E1+F1+G1</f>
        <v>#DIV/0!</v>
      </c>
    </row>
    <row r="2" spans="5:8" x14ac:dyDescent="0.25">
      <c r="E2" s="2" t="e">
        <f>B2*100/A2</f>
        <v>#DIV/0!</v>
      </c>
      <c r="F2" s="2" t="e">
        <f>C2*100/A2</f>
        <v>#DIV/0!</v>
      </c>
      <c r="G2" s="2" t="e">
        <f>D2*100/A2</f>
        <v>#DIV/0!</v>
      </c>
      <c r="H2" s="1" t="e">
        <f>E2+F2+G2</f>
        <v>#DIV/0!</v>
      </c>
    </row>
    <row r="3" spans="5:8" x14ac:dyDescent="0.25">
      <c r="E3" s="2" t="e">
        <f>B3*100/A3</f>
        <v>#DIV/0!</v>
      </c>
      <c r="F3" s="2" t="e">
        <f>C3*100/A3</f>
        <v>#DIV/0!</v>
      </c>
      <c r="G3" s="2" t="e">
        <f>D3*100/A3</f>
        <v>#DIV/0!</v>
      </c>
      <c r="H3" s="1" t="e">
        <f>E3+F3+G3</f>
        <v>#DIV/0!</v>
      </c>
    </row>
    <row r="4" spans="5:8" x14ac:dyDescent="0.25">
      <c r="E4" s="2" t="e">
        <f>B4*100/A4</f>
        <v>#DIV/0!</v>
      </c>
      <c r="F4" s="2" t="e">
        <f>C4*100/A4</f>
        <v>#DIV/0!</v>
      </c>
      <c r="G4" s="2" t="e">
        <f>D4*100/A4</f>
        <v>#DIV/0!</v>
      </c>
      <c r="H4" s="1" t="e">
        <f>E4+F4+G4</f>
        <v>#DIV/0!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AT</vt:lpstr>
      <vt:lpstr>Calculs AT</vt:lpstr>
      <vt:lpstr>Sha</vt:lpstr>
      <vt:lpstr>Han</vt:lpstr>
      <vt:lpstr>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Akhas Perlino</dc:creator>
  <cp:lastModifiedBy>Akhas</cp:lastModifiedBy>
  <dcterms:created xsi:type="dcterms:W3CDTF">2016-06-02T10:14:15Z</dcterms:created>
  <dcterms:modified xsi:type="dcterms:W3CDTF">2018-07-15T16:34:01Z</dcterms:modified>
</cp:coreProperties>
</file>