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hris\Documents\Brevet\Calculs excel\"/>
    </mc:Choice>
  </mc:AlternateContent>
  <xr:revisionPtr revIDLastSave="0" documentId="13_ncr:1_{CF418DF3-B6C2-4E0C-90CB-115EEC2BE598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Résistances, chute tension" sheetId="1" r:id="rId1"/>
    <sheet name="Diviseur de tension" sheetId="2" r:id="rId2"/>
    <sheet name="Résistivité; conductivité" sheetId="3" r:id="rId3"/>
    <sheet name="Loi d'Ohm" sheetId="5" r:id="rId4"/>
    <sheet name="Code couleur résistances" sheetId="4" r:id="rId5"/>
    <sheet name="Puissance; rendement" sheetId="6" r:id="rId6"/>
    <sheet name="Énergie" sheetId="7" r:id="rId7"/>
    <sheet name="Diodes" sheetId="9" r:id="rId8"/>
    <sheet name="Feuil7" sheetId="8" r:id="rId9"/>
  </sheets>
  <definedNames>
    <definedName name="Facteur">'Code couleur résistances'!$O$4:$O$16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4" l="1"/>
  <c r="AA22" i="4"/>
  <c r="AA20" i="4" l="1"/>
  <c r="AA21" i="4"/>
  <c r="G27" i="5" l="1"/>
  <c r="F27" i="5"/>
  <c r="D27" i="5"/>
  <c r="G20" i="5"/>
  <c r="F20" i="5"/>
  <c r="D20" i="5"/>
  <c r="G13" i="5"/>
  <c r="F13" i="5"/>
  <c r="D13" i="5"/>
  <c r="G6" i="5"/>
  <c r="F6" i="5"/>
  <c r="D6" i="5"/>
  <c r="G83" i="3"/>
  <c r="G82" i="3"/>
  <c r="G81" i="3"/>
  <c r="G69" i="3"/>
  <c r="G67" i="3"/>
  <c r="G66" i="3"/>
  <c r="H65" i="3"/>
  <c r="G65" i="3"/>
  <c r="F72" i="1"/>
  <c r="F70" i="1"/>
  <c r="F69" i="1"/>
  <c r="G68" i="1"/>
  <c r="F68" i="1"/>
  <c r="G9" i="9"/>
  <c r="G6" i="9"/>
  <c r="F8" i="9"/>
  <c r="F9" i="9"/>
  <c r="F7" i="9"/>
  <c r="F6" i="9"/>
  <c r="G20" i="9"/>
  <c r="G17" i="9"/>
  <c r="F19" i="9"/>
  <c r="F20" i="9"/>
  <c r="F18" i="9"/>
  <c r="F17" i="9"/>
  <c r="F35" i="7"/>
  <c r="F34" i="7"/>
  <c r="F33" i="7"/>
  <c r="F32" i="7"/>
  <c r="F31" i="7"/>
  <c r="H27" i="7"/>
  <c r="G27" i="7"/>
  <c r="F27" i="7"/>
  <c r="H21" i="6"/>
  <c r="G21" i="6"/>
  <c r="F29" i="6"/>
  <c r="F28" i="6"/>
  <c r="F26" i="6"/>
  <c r="F25" i="6"/>
  <c r="F27" i="6"/>
  <c r="F21" i="6"/>
  <c r="G10" i="7"/>
  <c r="G9" i="7"/>
  <c r="H8" i="7"/>
  <c r="G8" i="7"/>
  <c r="H7" i="7"/>
  <c r="G7" i="7"/>
  <c r="H6" i="7"/>
  <c r="G6" i="7"/>
  <c r="E21" i="7"/>
  <c r="D21" i="7"/>
  <c r="G20" i="7"/>
  <c r="D20" i="7"/>
  <c r="G19" i="7"/>
  <c r="E19" i="7"/>
  <c r="F9" i="6"/>
  <c r="H6" i="6"/>
  <c r="G9" i="6"/>
  <c r="G8" i="6"/>
  <c r="F8" i="6"/>
  <c r="G7" i="6"/>
  <c r="F7" i="6"/>
  <c r="G6" i="6"/>
  <c r="F6" i="6"/>
  <c r="G47" i="3"/>
  <c r="H47" i="3"/>
  <c r="G48" i="3"/>
  <c r="H48" i="3"/>
  <c r="G49" i="3"/>
  <c r="H49" i="3"/>
  <c r="G50" i="3"/>
  <c r="H50" i="3"/>
  <c r="G51" i="3"/>
  <c r="H51" i="3"/>
  <c r="E8" i="3"/>
  <c r="K8" i="3"/>
  <c r="E9" i="3"/>
  <c r="K9" i="3"/>
  <c r="E10" i="3"/>
  <c r="K10" i="3"/>
  <c r="K17" i="3"/>
  <c r="K21" i="3" s="1"/>
  <c r="F48" i="3" s="1"/>
  <c r="E18" i="3"/>
  <c r="E21" i="3" s="1"/>
  <c r="F49" i="3" s="1"/>
  <c r="E26" i="3"/>
  <c r="K26" i="3"/>
  <c r="E27" i="3"/>
  <c r="K27" i="3"/>
  <c r="E28" i="3"/>
  <c r="K28" i="3"/>
  <c r="E35" i="3"/>
  <c r="K35" i="3"/>
  <c r="E36" i="3"/>
  <c r="K36" i="3"/>
  <c r="E37" i="3"/>
  <c r="K37" i="3"/>
  <c r="F42" i="2"/>
  <c r="F41" i="2"/>
  <c r="F40" i="2"/>
  <c r="F39" i="2"/>
  <c r="G32" i="2"/>
  <c r="F32" i="2"/>
  <c r="F27" i="2"/>
  <c r="F26" i="2"/>
  <c r="G24" i="2"/>
  <c r="G28" i="2"/>
  <c r="F28" i="2"/>
  <c r="F24" i="2"/>
  <c r="F23" i="2"/>
  <c r="F21" i="2"/>
  <c r="G6" i="2"/>
  <c r="G9" i="2"/>
  <c r="F11" i="2"/>
  <c r="F10" i="2"/>
  <c r="F9" i="2"/>
  <c r="F8" i="2"/>
  <c r="F7" i="2"/>
  <c r="F6" i="2"/>
  <c r="H34" i="1"/>
  <c r="H36" i="1"/>
  <c r="G34" i="1" s="1"/>
  <c r="F34" i="1"/>
  <c r="F29" i="1"/>
  <c r="F28" i="1"/>
  <c r="F27" i="1"/>
  <c r="F26" i="1"/>
  <c r="F25" i="1"/>
  <c r="F24" i="1"/>
  <c r="F10" i="1"/>
  <c r="F9" i="1"/>
  <c r="F8" i="1"/>
  <c r="F7" i="1"/>
  <c r="F6" i="1"/>
  <c r="F12" i="1"/>
  <c r="I11" i="1"/>
  <c r="H11" i="1"/>
  <c r="G11" i="1"/>
  <c r="F11" i="1"/>
  <c r="K30" i="3" l="1"/>
  <c r="E30" i="3"/>
  <c r="F50" i="3" s="1"/>
  <c r="K12" i="3"/>
  <c r="E12" i="3"/>
  <c r="F47" i="3" s="1"/>
  <c r="K39" i="3"/>
  <c r="E39" i="3"/>
  <c r="F5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 Ruchti</author>
  </authors>
  <commentList>
    <comment ref="E23" authorId="0" shapeId="0" xr:uid="{BBD88826-F0B1-46E2-B7A8-ADD10894966E}">
      <text>
        <r>
          <rPr>
            <b/>
            <sz val="9"/>
            <color indexed="81"/>
            <rFont val="Tahoma"/>
            <charset val="1"/>
          </rPr>
          <t>Christophe Ruchti:</t>
        </r>
        <r>
          <rPr>
            <sz val="9"/>
            <color indexed="81"/>
            <rFont val="Tahoma"/>
            <charset val="1"/>
          </rPr>
          <t xml:space="preserve">
J'aimerais pouvoir cumuler les listes déroulante C19,E19,G19
pour avoir un chiffre genre 123. Celuici doit être multiplié par le facteur (J19)
</t>
        </r>
      </text>
    </comment>
  </commentList>
</comments>
</file>

<file path=xl/sharedStrings.xml><?xml version="1.0" encoding="utf-8"?>
<sst xmlns="http://schemas.openxmlformats.org/spreadsheetml/2006/main" count="498" uniqueCount="146">
  <si>
    <t>Branchement série</t>
  </si>
  <si>
    <t>Tension total</t>
  </si>
  <si>
    <t>U</t>
  </si>
  <si>
    <t>Tension 1</t>
  </si>
  <si>
    <t>U1</t>
  </si>
  <si>
    <t>Tension 2</t>
  </si>
  <si>
    <t>U2</t>
  </si>
  <si>
    <t>Tension 3</t>
  </si>
  <si>
    <t>Tension 4</t>
  </si>
  <si>
    <t>U3</t>
  </si>
  <si>
    <t>U4</t>
  </si>
  <si>
    <t>Courant total</t>
  </si>
  <si>
    <t>I</t>
  </si>
  <si>
    <t>Résistance total</t>
  </si>
  <si>
    <t>R</t>
  </si>
  <si>
    <t>Résistance 1</t>
  </si>
  <si>
    <t>R1</t>
  </si>
  <si>
    <t>Résistance 2</t>
  </si>
  <si>
    <t>R2</t>
  </si>
  <si>
    <t>Résistance 3</t>
  </si>
  <si>
    <t>Résistance 4</t>
  </si>
  <si>
    <t>R3</t>
  </si>
  <si>
    <t>R4</t>
  </si>
  <si>
    <t>Branchement parallèle</t>
  </si>
  <si>
    <t>V</t>
  </si>
  <si>
    <t>A</t>
  </si>
  <si>
    <t>Ω</t>
  </si>
  <si>
    <t>Courant 1</t>
  </si>
  <si>
    <t>Courant 2</t>
  </si>
  <si>
    <t>Courant3</t>
  </si>
  <si>
    <t>Courant4</t>
  </si>
  <si>
    <t>I1</t>
  </si>
  <si>
    <t>I2</t>
  </si>
  <si>
    <t>I3</t>
  </si>
  <si>
    <t>I4</t>
  </si>
  <si>
    <t>Nb</t>
  </si>
  <si>
    <t>Nb résistances si pareil</t>
  </si>
  <si>
    <r>
      <rPr>
        <sz val="24"/>
        <color theme="1"/>
        <rFont val="Calibri"/>
        <family val="2"/>
      </rPr>
      <t>}</t>
    </r>
    <r>
      <rPr>
        <sz val="11"/>
        <color theme="1"/>
        <rFont val="Calibri"/>
        <family val="2"/>
        <scheme val="minor"/>
      </rPr>
      <t>R= R1*R2/R1+R2 =</t>
    </r>
  </si>
  <si>
    <t>Diviseur de tension (non chargé)</t>
  </si>
  <si>
    <t>Tension2</t>
  </si>
  <si>
    <t>Diviseur de tension (sous charge)</t>
  </si>
  <si>
    <t>Résistance de charge</t>
  </si>
  <si>
    <t>RL</t>
  </si>
  <si>
    <t>Résistance équivalente</t>
  </si>
  <si>
    <t>RE</t>
  </si>
  <si>
    <t>Courant de charge</t>
  </si>
  <si>
    <t>IL</t>
  </si>
  <si>
    <t>Courant de base</t>
  </si>
  <si>
    <t>Iq</t>
  </si>
  <si>
    <t>Rapport des courants</t>
  </si>
  <si>
    <t>q</t>
  </si>
  <si>
    <t>Couplage en pont (Wheatstone)</t>
  </si>
  <si>
    <t>mm²</t>
  </si>
  <si>
    <r>
      <rPr>
        <b/>
        <sz val="11"/>
        <color theme="1"/>
        <rFont val="Calibri"/>
        <family val="2"/>
        <scheme val="minor"/>
      </rPr>
      <t>Section</t>
    </r>
    <r>
      <rPr>
        <sz val="11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>&gt;(longueur/ϒ) * résistance</t>
    </r>
  </si>
  <si>
    <r>
      <rPr>
        <b/>
        <sz val="11"/>
        <color theme="1"/>
        <rFont val="Calibri"/>
        <family val="2"/>
        <scheme val="minor"/>
      </rPr>
      <t>Section</t>
    </r>
    <r>
      <rPr>
        <sz val="9"/>
        <color theme="1"/>
        <rFont val="Calibri"/>
        <family val="2"/>
        <scheme val="minor"/>
      </rPr>
      <t xml:space="preserve">-&gt; (longueur X </t>
    </r>
    <r>
      <rPr>
        <sz val="9"/>
        <color theme="1"/>
        <rFont val="GreekC_IV50"/>
      </rPr>
      <t>r</t>
    </r>
    <r>
      <rPr>
        <sz val="9"/>
        <color theme="1"/>
        <rFont val="Calibri"/>
        <family val="2"/>
        <scheme val="minor"/>
      </rPr>
      <t>) / résistance</t>
    </r>
  </si>
  <si>
    <t>m/Ωmm²</t>
  </si>
  <si>
    <t>Longueur</t>
  </si>
  <si>
    <t>m</t>
  </si>
  <si>
    <t>g</t>
  </si>
  <si>
    <t>Ωmm²/m</t>
  </si>
  <si>
    <t>r</t>
  </si>
  <si>
    <t>Résistance</t>
  </si>
  <si>
    <t>Section</t>
  </si>
  <si>
    <r>
      <rPr>
        <b/>
        <sz val="11"/>
        <color theme="1"/>
        <rFont val="Calibri"/>
        <family val="2"/>
        <scheme val="minor"/>
      </rPr>
      <t>Longueur</t>
    </r>
    <r>
      <rPr>
        <sz val="9"/>
        <color theme="1"/>
        <rFont val="Calibri"/>
        <family val="2"/>
        <scheme val="minor"/>
      </rPr>
      <t>-&gt; résistance*</t>
    </r>
    <r>
      <rPr>
        <sz val="9"/>
        <color theme="1"/>
        <rFont val="Calibri"/>
        <family val="2"/>
      </rPr>
      <t>ϒ*section</t>
    </r>
  </si>
  <si>
    <r>
      <t>Longueur</t>
    </r>
    <r>
      <rPr>
        <sz val="8"/>
        <color theme="1"/>
        <rFont val="Calibri"/>
        <family val="2"/>
        <scheme val="minor"/>
      </rPr>
      <t xml:space="preserve"> -&gt; (Résistance * section)/</t>
    </r>
    <r>
      <rPr>
        <sz val="8"/>
        <color theme="1"/>
        <rFont val="GreekC_IV50"/>
      </rPr>
      <t>r</t>
    </r>
  </si>
  <si>
    <r>
      <t>mm</t>
    </r>
    <r>
      <rPr>
        <sz val="11"/>
        <color theme="1"/>
        <rFont val="Calibri"/>
        <family val="2"/>
      </rPr>
      <t>²</t>
    </r>
  </si>
  <si>
    <t xml:space="preserve">Section </t>
  </si>
  <si>
    <t>ϒ</t>
  </si>
  <si>
    <r>
      <t>Conductibilité</t>
    </r>
    <r>
      <rPr>
        <sz val="9"/>
        <color theme="1"/>
        <rFont val="Calibri"/>
        <family val="2"/>
        <scheme val="minor"/>
      </rPr>
      <t>-&gt; 1/</t>
    </r>
    <r>
      <rPr>
        <sz val="9"/>
        <color theme="1"/>
        <rFont val="GreekC_IV50"/>
      </rPr>
      <t>r</t>
    </r>
  </si>
  <si>
    <r>
      <t>Résistivité</t>
    </r>
    <r>
      <rPr>
        <sz val="9"/>
        <color theme="1"/>
        <rFont val="Calibri"/>
        <family val="2"/>
        <scheme val="minor"/>
      </rPr>
      <t xml:space="preserve"> -&gt; 1/</t>
    </r>
    <r>
      <rPr>
        <sz val="9"/>
        <color theme="1"/>
        <rFont val="Calibri"/>
        <family val="2"/>
      </rPr>
      <t>ϒ</t>
    </r>
  </si>
  <si>
    <t>Conductibilité</t>
  </si>
  <si>
    <t>Résistivité</t>
  </si>
  <si>
    <r>
      <t>Résistance</t>
    </r>
    <r>
      <rPr>
        <sz val="9"/>
        <color theme="1"/>
        <rFont val="Calibri"/>
        <family val="2"/>
        <scheme val="minor"/>
      </rPr>
      <t xml:space="preserve"> -&gt; longueur / (ϒ x section)</t>
    </r>
  </si>
  <si>
    <r>
      <t>Résistance</t>
    </r>
    <r>
      <rPr>
        <sz val="9"/>
        <color theme="1"/>
        <rFont val="Calibri"/>
        <family val="2"/>
        <scheme val="minor"/>
      </rPr>
      <t xml:space="preserve"> -&gt; (</t>
    </r>
    <r>
      <rPr>
        <sz val="9"/>
        <color theme="1"/>
        <rFont val="GreekC_IV50"/>
      </rPr>
      <t>r</t>
    </r>
    <r>
      <rPr>
        <sz val="9"/>
        <color theme="1"/>
        <rFont val="Calibri"/>
        <family val="2"/>
        <scheme val="minor"/>
      </rPr>
      <t xml:space="preserve"> x longueur)/section</t>
    </r>
  </si>
  <si>
    <t xml:space="preserve">Résistance </t>
  </si>
  <si>
    <t>Ampère</t>
  </si>
  <si>
    <t>Tension</t>
  </si>
  <si>
    <t>Je cherche</t>
  </si>
  <si>
    <t xml:space="preserve">Je connais / je cherche </t>
  </si>
  <si>
    <t>Je connais</t>
  </si>
  <si>
    <t>Puissance électrique</t>
  </si>
  <si>
    <t>Puissance</t>
  </si>
  <si>
    <t>P</t>
  </si>
  <si>
    <t>W</t>
  </si>
  <si>
    <t xml:space="preserve">Intensité </t>
  </si>
  <si>
    <t>Énergie</t>
  </si>
  <si>
    <t>Ws</t>
  </si>
  <si>
    <t>Conversions</t>
  </si>
  <si>
    <t>Nm/s</t>
  </si>
  <si>
    <t>J/s</t>
  </si>
  <si>
    <t>X</t>
  </si>
  <si>
    <t>Temps</t>
  </si>
  <si>
    <t>t</t>
  </si>
  <si>
    <t>s</t>
  </si>
  <si>
    <t>§</t>
  </si>
  <si>
    <t>Rendement</t>
  </si>
  <si>
    <t xml:space="preserve"> η</t>
  </si>
  <si>
    <r>
      <t xml:space="preserve">Puissance </t>
    </r>
    <r>
      <rPr>
        <sz val="8"/>
        <color theme="1"/>
        <rFont val="Calibri"/>
        <family val="2"/>
        <scheme val="minor"/>
      </rPr>
      <t>absorbée</t>
    </r>
  </si>
  <si>
    <t>Pa</t>
  </si>
  <si>
    <r>
      <t xml:space="preserve">Puissance </t>
    </r>
    <r>
      <rPr>
        <sz val="8"/>
        <color theme="1"/>
        <rFont val="Calibri"/>
        <family val="2"/>
        <scheme val="minor"/>
      </rPr>
      <t>utile</t>
    </r>
  </si>
  <si>
    <t>Pu</t>
  </si>
  <si>
    <r>
      <t xml:space="preserve">Puissance </t>
    </r>
    <r>
      <rPr>
        <sz val="8"/>
        <color theme="1"/>
        <rFont val="Calibri"/>
        <family val="2"/>
        <scheme val="minor"/>
      </rPr>
      <t>dissipée</t>
    </r>
  </si>
  <si>
    <t>Pd</t>
  </si>
  <si>
    <r>
      <t xml:space="preserve">Énergie </t>
    </r>
    <r>
      <rPr>
        <sz val="8"/>
        <color theme="1"/>
        <rFont val="Calibri"/>
        <family val="2"/>
        <scheme val="minor"/>
      </rPr>
      <t>absorbée</t>
    </r>
  </si>
  <si>
    <t>Wa</t>
  </si>
  <si>
    <r>
      <t xml:space="preserve">Énergie </t>
    </r>
    <r>
      <rPr>
        <sz val="8"/>
        <color theme="1"/>
        <rFont val="Calibri"/>
        <family val="2"/>
        <scheme val="minor"/>
      </rPr>
      <t>utile</t>
    </r>
  </si>
  <si>
    <t>Wu</t>
  </si>
  <si>
    <t>Rendement 1</t>
  </si>
  <si>
    <t>Rendement 2</t>
  </si>
  <si>
    <t>Rendement 3</t>
  </si>
  <si>
    <t xml:space="preserve"> η1</t>
  </si>
  <si>
    <t xml:space="preserve"> η2</t>
  </si>
  <si>
    <t xml:space="preserve"> η3</t>
  </si>
  <si>
    <t>Diodes</t>
  </si>
  <si>
    <t xml:space="preserve">Chute tension </t>
  </si>
  <si>
    <t>ΔU</t>
  </si>
  <si>
    <t>Résistance diode</t>
  </si>
  <si>
    <t>Rd</t>
  </si>
  <si>
    <t>Puissance diode</t>
  </si>
  <si>
    <t>Diodes Zener</t>
  </si>
  <si>
    <t>Rz</t>
  </si>
  <si>
    <t>Iz</t>
  </si>
  <si>
    <t>Uz</t>
  </si>
  <si>
    <t>Chutes de tension</t>
  </si>
  <si>
    <t>Chute de tension</t>
  </si>
  <si>
    <r>
      <rPr>
        <sz val="11"/>
        <color theme="1"/>
        <rFont val="Calibri"/>
        <family val="2"/>
      </rPr>
      <t>Δ</t>
    </r>
    <r>
      <rPr>
        <sz val="9.6999999999999993"/>
        <color theme="1"/>
        <rFont val="Calibri"/>
        <family val="2"/>
      </rPr>
      <t>U</t>
    </r>
  </si>
  <si>
    <t xml:space="preserve">Longeur </t>
  </si>
  <si>
    <t>l</t>
  </si>
  <si>
    <t>Résistance conducteur</t>
  </si>
  <si>
    <t>Section conducteur</t>
  </si>
  <si>
    <t>Résistivité électrique</t>
  </si>
  <si>
    <t>Intensité</t>
  </si>
  <si>
    <t>Densité de courant</t>
  </si>
  <si>
    <t>J</t>
  </si>
  <si>
    <r>
      <t>A/mm</t>
    </r>
    <r>
      <rPr>
        <sz val="11"/>
        <color theme="1"/>
        <rFont val="Calibri"/>
        <family val="2"/>
      </rPr>
      <t>²</t>
    </r>
  </si>
  <si>
    <t>Tension "U"</t>
  </si>
  <si>
    <t>Intensité "A"</t>
  </si>
  <si>
    <t xml:space="preserve">Tension </t>
  </si>
  <si>
    <t>Résistance "R"</t>
  </si>
  <si>
    <t>Puisssance"P"</t>
  </si>
  <si>
    <t>±</t>
  </si>
  <si>
    <t>%</t>
  </si>
  <si>
    <t>ppm/°C</t>
  </si>
  <si>
    <t>MAX</t>
  </si>
  <si>
    <t>MIN</t>
  </si>
  <si>
    <t>Cumule "chiffres significatifs"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</si>
</sst>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GreekC_IV50"/>
    </font>
    <font>
      <sz val="11"/>
      <color theme="1"/>
      <name val="GreekC_IV50"/>
    </font>
    <font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GreekC_IV50"/>
    </font>
    <font>
      <sz val="24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4"/>
      <color theme="1"/>
      <name val="GreekC_IV50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9.6999999999999993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E8FF3"/>
        <bgColor indexed="64"/>
      </patternFill>
    </fill>
    <fill>
      <patternFill patternType="solid">
        <fgColor rgb="FFD9B6F6"/>
        <bgColor indexed="64"/>
      </patternFill>
    </fill>
    <fill>
      <patternFill patternType="solid">
        <fgColor rgb="FFF0D8F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2" borderId="18" xfId="0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0" fillId="7" borderId="1" xfId="0" applyFill="1" applyBorder="1"/>
    <xf numFmtId="0" fontId="0" fillId="0" borderId="0" xfId="0" applyAlignment="1">
      <alignment horizontal="center"/>
    </xf>
    <xf numFmtId="0" fontId="2" fillId="6" borderId="8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15" borderId="1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0" fillId="0" borderId="5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4" borderId="11" xfId="0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2" fontId="0" fillId="0" borderId="0" xfId="0" applyNumberFormat="1"/>
    <xf numFmtId="2" fontId="17" fillId="0" borderId="0" xfId="0" applyNumberFormat="1" applyFont="1"/>
    <xf numFmtId="2" fontId="16" fillId="0" borderId="0" xfId="0" applyNumberFormat="1" applyFont="1"/>
    <xf numFmtId="2" fontId="15" fillId="0" borderId="0" xfId="0" applyNumberFormat="1" applyFont="1"/>
    <xf numFmtId="2" fontId="19" fillId="0" borderId="8" xfId="0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0" fillId="3" borderId="0" xfId="0" applyNumberFormat="1" applyFill="1" applyAlignment="1">
      <alignment vertical="center"/>
    </xf>
    <xf numFmtId="2" fontId="10" fillId="3" borderId="0" xfId="0" applyNumberFormat="1" applyFont="1" applyFill="1" applyAlignment="1">
      <alignment horizontal="right" vertical="center"/>
    </xf>
    <xf numFmtId="2" fontId="10" fillId="3" borderId="19" xfId="0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vertical="center"/>
    </xf>
    <xf numFmtId="2" fontId="4" fillId="3" borderId="0" xfId="0" applyNumberFormat="1" applyFont="1" applyFill="1" applyAlignment="1">
      <alignment vertical="center"/>
    </xf>
    <xf numFmtId="2" fontId="0" fillId="3" borderId="0" xfId="0" applyNumberFormat="1" applyFill="1" applyAlignment="1">
      <alignment horizontal="right" vertical="center"/>
    </xf>
    <xf numFmtId="2" fontId="0" fillId="3" borderId="19" xfId="0" applyNumberFormat="1" applyFill="1" applyBorder="1" applyAlignment="1">
      <alignment horizontal="right" vertical="center"/>
    </xf>
    <xf numFmtId="2" fontId="1" fillId="3" borderId="0" xfId="0" applyNumberFormat="1" applyFont="1" applyFill="1" applyAlignment="1">
      <alignment horizontal="right" vertical="center"/>
    </xf>
    <xf numFmtId="2" fontId="1" fillId="3" borderId="19" xfId="0" applyNumberFormat="1" applyFont="1" applyFill="1" applyBorder="1" applyAlignment="1">
      <alignment horizontal="right" vertical="center"/>
    </xf>
    <xf numFmtId="2" fontId="0" fillId="2" borderId="1" xfId="0" applyNumberFormat="1" applyFill="1" applyBorder="1" applyAlignment="1">
      <alignment vertical="center"/>
    </xf>
    <xf numFmtId="2" fontId="0" fillId="11" borderId="0" xfId="0" applyNumberFormat="1" applyFill="1" applyAlignment="1">
      <alignment vertical="center"/>
    </xf>
    <xf numFmtId="2" fontId="4" fillId="11" borderId="0" xfId="0" applyNumberFormat="1" applyFont="1" applyFill="1" applyAlignment="1">
      <alignment horizontal="right" vertical="center"/>
    </xf>
    <xf numFmtId="2" fontId="4" fillId="11" borderId="0" xfId="0" applyNumberFormat="1" applyFont="1" applyFill="1" applyAlignment="1">
      <alignment vertical="center"/>
    </xf>
    <xf numFmtId="2" fontId="10" fillId="11" borderId="0" xfId="0" applyNumberFormat="1" applyFont="1" applyFill="1" applyAlignment="1">
      <alignment horizontal="right" vertical="center"/>
    </xf>
    <xf numFmtId="2" fontId="0" fillId="11" borderId="19" xfId="0" applyNumberFormat="1" applyFill="1" applyBorder="1" applyAlignment="1">
      <alignment horizontal="right" vertical="center"/>
    </xf>
    <xf numFmtId="2" fontId="0" fillId="13" borderId="6" xfId="0" applyNumberFormat="1" applyFill="1" applyBorder="1" applyAlignment="1">
      <alignment vertical="center"/>
    </xf>
    <xf numFmtId="2" fontId="4" fillId="11" borderId="19" xfId="0" applyNumberFormat="1" applyFont="1" applyFill="1" applyBorder="1" applyAlignment="1">
      <alignment horizontal="right" vertical="center"/>
    </xf>
    <xf numFmtId="2" fontId="0" fillId="13" borderId="1" xfId="0" applyNumberFormat="1" applyFill="1" applyBorder="1" applyAlignment="1">
      <alignment vertical="center"/>
    </xf>
    <xf numFmtId="2" fontId="0" fillId="11" borderId="0" xfId="0" applyNumberFormat="1" applyFill="1" applyAlignment="1">
      <alignment horizontal="right" vertical="center"/>
    </xf>
    <xf numFmtId="2" fontId="1" fillId="11" borderId="0" xfId="0" applyNumberFormat="1" applyFont="1" applyFill="1" applyAlignment="1">
      <alignment horizontal="right" vertical="center"/>
    </xf>
    <xf numFmtId="2" fontId="1" fillId="11" borderId="19" xfId="0" applyNumberFormat="1" applyFont="1" applyFill="1" applyBorder="1" applyAlignment="1">
      <alignment horizontal="right" vertical="center"/>
    </xf>
    <xf numFmtId="2" fontId="0" fillId="12" borderId="1" xfId="0" applyNumberFormat="1" applyFill="1" applyBorder="1" applyAlignment="1">
      <alignment vertical="center"/>
    </xf>
    <xf numFmtId="2" fontId="0" fillId="8" borderId="0" xfId="0" applyNumberFormat="1" applyFill="1" applyAlignment="1">
      <alignment vertical="center"/>
    </xf>
    <xf numFmtId="2" fontId="0" fillId="8" borderId="0" xfId="0" applyNumberFormat="1" applyFill="1"/>
    <xf numFmtId="2" fontId="4" fillId="8" borderId="0" xfId="0" applyNumberFormat="1" applyFont="1" applyFill="1" applyAlignment="1">
      <alignment horizontal="right" vertical="center"/>
    </xf>
    <xf numFmtId="2" fontId="4" fillId="8" borderId="19" xfId="0" applyNumberFormat="1" applyFont="1" applyFill="1" applyBorder="1" applyAlignment="1">
      <alignment horizontal="right" vertical="center"/>
    </xf>
    <xf numFmtId="2" fontId="0" fillId="10" borderId="1" xfId="0" applyNumberFormat="1" applyFill="1" applyBorder="1" applyAlignment="1">
      <alignment vertical="center"/>
    </xf>
    <xf numFmtId="2" fontId="4" fillId="8" borderId="0" xfId="0" applyNumberFormat="1" applyFont="1" applyFill="1" applyAlignment="1">
      <alignment vertical="center"/>
    </xf>
    <xf numFmtId="2" fontId="0" fillId="8" borderId="0" xfId="0" applyNumberFormat="1" applyFill="1" applyAlignment="1">
      <alignment horizontal="right"/>
    </xf>
    <xf numFmtId="2" fontId="0" fillId="10" borderId="1" xfId="0" applyNumberFormat="1" applyFill="1" applyBorder="1"/>
    <xf numFmtId="2" fontId="10" fillId="8" borderId="0" xfId="0" applyNumberFormat="1" applyFont="1" applyFill="1" applyAlignment="1">
      <alignment horizontal="right" vertical="center"/>
    </xf>
    <xf numFmtId="2" fontId="0" fillId="8" borderId="19" xfId="0" applyNumberFormat="1" applyFill="1" applyBorder="1" applyAlignment="1">
      <alignment horizontal="right" vertical="center"/>
    </xf>
    <xf numFmtId="2" fontId="0" fillId="8" borderId="0" xfId="0" applyNumberFormat="1" applyFill="1" applyAlignment="1">
      <alignment horizontal="right" vertical="center"/>
    </xf>
    <xf numFmtId="2" fontId="1" fillId="8" borderId="0" xfId="0" applyNumberFormat="1" applyFont="1" applyFill="1" applyAlignment="1">
      <alignment horizontal="left" vertical="center"/>
    </xf>
    <xf numFmtId="2" fontId="0" fillId="8" borderId="0" xfId="0" applyNumberFormat="1" applyFill="1" applyAlignment="1">
      <alignment horizontal="left" vertical="center"/>
    </xf>
    <xf numFmtId="2" fontId="0" fillId="8" borderId="19" xfId="0" applyNumberFormat="1" applyFill="1" applyBorder="1" applyAlignment="1">
      <alignment horizontal="left" vertical="center"/>
    </xf>
    <xf numFmtId="2" fontId="0" fillId="9" borderId="1" xfId="0" applyNumberFormat="1" applyFill="1" applyBorder="1" applyAlignment="1">
      <alignment vertical="center"/>
    </xf>
    <xf numFmtId="2" fontId="0" fillId="8" borderId="0" xfId="0" applyNumberFormat="1" applyFill="1" applyAlignment="1">
      <alignment horizontal="left"/>
    </xf>
    <xf numFmtId="2" fontId="0" fillId="8" borderId="19" xfId="0" applyNumberFormat="1" applyFill="1" applyBorder="1" applyAlignment="1">
      <alignment horizontal="left"/>
    </xf>
    <xf numFmtId="2" fontId="0" fillId="9" borderId="1" xfId="0" applyNumberFormat="1" applyFill="1" applyBorder="1"/>
    <xf numFmtId="2" fontId="0" fillId="5" borderId="0" xfId="0" applyNumberFormat="1" applyFill="1"/>
    <xf numFmtId="2" fontId="0" fillId="5" borderId="0" xfId="0" applyNumberFormat="1" applyFill="1" applyAlignment="1">
      <alignment horizontal="right"/>
    </xf>
    <xf numFmtId="2" fontId="0" fillId="7" borderId="1" xfId="0" applyNumberFormat="1" applyFill="1" applyBorder="1"/>
    <xf numFmtId="2" fontId="10" fillId="5" borderId="0" xfId="0" applyNumberFormat="1" applyFont="1" applyFill="1" applyAlignment="1">
      <alignment horizontal="right"/>
    </xf>
    <xf numFmtId="2" fontId="0" fillId="5" borderId="0" xfId="0" applyNumberFormat="1" applyFill="1" applyAlignment="1">
      <alignment horizontal="left"/>
    </xf>
    <xf numFmtId="2" fontId="0" fillId="5" borderId="19" xfId="0" applyNumberFormat="1" applyFill="1" applyBorder="1" applyAlignment="1">
      <alignment horizontal="left"/>
    </xf>
    <xf numFmtId="2" fontId="0" fillId="6" borderId="1" xfId="0" applyNumberFormat="1" applyFill="1" applyBorder="1"/>
    <xf numFmtId="2" fontId="0" fillId="5" borderId="0" xfId="0" applyNumberFormat="1" applyFill="1" applyAlignment="1">
      <alignment horizontal="center"/>
    </xf>
    <xf numFmtId="2" fontId="19" fillId="14" borderId="8" xfId="0" applyNumberFormat="1" applyFont="1" applyFill="1" applyBorder="1" applyAlignment="1">
      <alignment horizontal="center" vertical="center"/>
    </xf>
    <xf numFmtId="2" fontId="19" fillId="14" borderId="9" xfId="0" applyNumberFormat="1" applyFont="1" applyFill="1" applyBorder="1" applyAlignment="1">
      <alignment horizontal="center" vertical="center"/>
    </xf>
    <xf numFmtId="2" fontId="19" fillId="14" borderId="17" xfId="0" applyNumberFormat="1" applyFont="1" applyFill="1" applyBorder="1" applyAlignment="1">
      <alignment horizontal="center" vertical="center"/>
    </xf>
    <xf numFmtId="2" fontId="19" fillId="14" borderId="10" xfId="0" applyNumberFormat="1" applyFont="1" applyFill="1" applyBorder="1" applyAlignment="1">
      <alignment horizontal="center" vertical="center"/>
    </xf>
    <xf numFmtId="2" fontId="11" fillId="0" borderId="0" xfId="0" applyNumberFormat="1" applyFont="1"/>
    <xf numFmtId="2" fontId="0" fillId="0" borderId="0" xfId="0" applyNumberFormat="1" applyFill="1"/>
    <xf numFmtId="2" fontId="19" fillId="0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Fill="1"/>
    <xf numFmtId="2" fontId="11" fillId="2" borderId="1" xfId="0" applyNumberFormat="1" applyFont="1" applyFill="1" applyBorder="1"/>
    <xf numFmtId="2" fontId="11" fillId="3" borderId="2" xfId="0" applyNumberFormat="1" applyFont="1" applyFill="1" applyBorder="1"/>
    <xf numFmtId="2" fontId="11" fillId="3" borderId="1" xfId="0" applyNumberFormat="1" applyFont="1" applyFill="1" applyBorder="1"/>
    <xf numFmtId="2" fontId="5" fillId="2" borderId="1" xfId="0" applyNumberFormat="1" applyFont="1" applyFill="1" applyBorder="1"/>
    <xf numFmtId="2" fontId="11" fillId="0" borderId="0" xfId="0" applyNumberFormat="1" applyFont="1" applyAlignment="1">
      <alignment horizontal="center"/>
    </xf>
    <xf numFmtId="2" fontId="18" fillId="2" borderId="1" xfId="0" applyNumberFormat="1" applyFont="1" applyFill="1" applyBorder="1"/>
    <xf numFmtId="2" fontId="2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Border="1" applyAlignment="1">
      <alignment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2" fontId="0" fillId="3" borderId="2" xfId="0" applyNumberForma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left" vertical="center"/>
    </xf>
    <xf numFmtId="2" fontId="0" fillId="2" borderId="2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horizontal="left" vertical="center"/>
    </xf>
    <xf numFmtId="2" fontId="0" fillId="3" borderId="1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0" borderId="7" xfId="0" applyNumberForma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left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vertical="center"/>
    </xf>
    <xf numFmtId="2" fontId="10" fillId="3" borderId="1" xfId="0" applyNumberFormat="1" applyFont="1" applyFill="1" applyBorder="1" applyAlignment="1">
      <alignment horizontal="center" vertical="center"/>
    </xf>
    <xf numFmtId="2" fontId="0" fillId="4" borderId="3" xfId="0" applyNumberFormat="1" applyFill="1" applyBorder="1" applyAlignment="1">
      <alignment vertical="center"/>
    </xf>
    <xf numFmtId="2" fontId="0" fillId="3" borderId="2" xfId="0" applyNumberFormat="1" applyFill="1" applyBorder="1" applyAlignment="1">
      <alignment horizontal="center" vertical="center"/>
    </xf>
    <xf numFmtId="2" fontId="0" fillId="4" borderId="20" xfId="0" applyNumberFormat="1" applyFill="1" applyBorder="1" applyAlignment="1">
      <alignment vertical="center"/>
    </xf>
    <xf numFmtId="2" fontId="0" fillId="0" borderId="0" xfId="0" applyNumberFormat="1" applyFill="1" applyBorder="1"/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7" borderId="4" xfId="0" applyFill="1" applyBorder="1" applyAlignment="1">
      <alignment horizontal="center" vertical="center"/>
    </xf>
    <xf numFmtId="0" fontId="0" fillId="7" borderId="11" xfId="0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0" fillId="17" borderId="2" xfId="0" applyFill="1" applyBorder="1" applyAlignment="1">
      <alignment vertical="center"/>
    </xf>
    <xf numFmtId="0" fontId="0" fillId="17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left" vertical="center"/>
    </xf>
    <xf numFmtId="0" fontId="0" fillId="17" borderId="1" xfId="0" applyFill="1" applyBorder="1" applyAlignment="1">
      <alignment horizontal="left" vertical="center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vertical="center"/>
    </xf>
    <xf numFmtId="0" fontId="4" fillId="18" borderId="11" xfId="0" applyFont="1" applyFill="1" applyBorder="1" applyAlignment="1">
      <alignment horizontal="left" vertical="center"/>
    </xf>
    <xf numFmtId="0" fontId="0" fillId="18" borderId="4" xfId="0" applyFill="1" applyBorder="1" applyAlignment="1">
      <alignment horizontal="center" vertical="center"/>
    </xf>
    <xf numFmtId="0" fontId="0" fillId="18" borderId="11" xfId="0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19" borderId="8" xfId="0" applyFont="1" applyFill="1" applyBorder="1" applyAlignment="1">
      <alignment horizontal="center" vertical="center"/>
    </xf>
    <xf numFmtId="0" fontId="2" fillId="19" borderId="9" xfId="0" applyFont="1" applyFill="1" applyBorder="1" applyAlignment="1">
      <alignment horizontal="center" vertical="center"/>
    </xf>
    <xf numFmtId="0" fontId="2" fillId="19" borderId="10" xfId="0" applyFont="1" applyFill="1" applyBorder="1" applyAlignment="1">
      <alignment horizontal="center" vertical="center"/>
    </xf>
    <xf numFmtId="0" fontId="0" fillId="20" borderId="2" xfId="0" applyFill="1" applyBorder="1" applyAlignment="1">
      <alignment vertical="center"/>
    </xf>
    <xf numFmtId="0" fontId="0" fillId="20" borderId="2" xfId="0" applyFill="1" applyBorder="1" applyAlignment="1">
      <alignment horizontal="center" vertical="center"/>
    </xf>
    <xf numFmtId="0" fontId="0" fillId="20" borderId="2" xfId="0" applyFill="1" applyBorder="1" applyAlignment="1">
      <alignment horizontal="left" vertical="center"/>
    </xf>
    <xf numFmtId="0" fontId="0" fillId="20" borderId="1" xfId="0" applyFill="1" applyBorder="1" applyAlignment="1">
      <alignment horizontal="left" vertical="center"/>
    </xf>
    <xf numFmtId="0" fontId="0" fillId="20" borderId="1" xfId="0" applyFill="1" applyBorder="1" applyAlignment="1">
      <alignment horizontal="center" vertical="center"/>
    </xf>
    <xf numFmtId="0" fontId="0" fillId="20" borderId="1" xfId="0" applyFill="1" applyBorder="1" applyAlignment="1">
      <alignment vertical="center"/>
    </xf>
    <xf numFmtId="0" fontId="4" fillId="20" borderId="3" xfId="0" applyFont="1" applyFill="1" applyBorder="1" applyAlignment="1">
      <alignment horizontal="center" vertical="center"/>
    </xf>
    <xf numFmtId="0" fontId="4" fillId="20" borderId="13" xfId="0" applyFont="1" applyFill="1" applyBorder="1" applyAlignment="1">
      <alignment horizontal="center" vertical="center"/>
    </xf>
    <xf numFmtId="0" fontId="0" fillId="21" borderId="4" xfId="0" applyFill="1" applyBorder="1" applyAlignment="1">
      <alignment horizontal="center" vertical="center"/>
    </xf>
    <xf numFmtId="0" fontId="0" fillId="21" borderId="11" xfId="0" applyFill="1" applyBorder="1" applyAlignment="1">
      <alignment horizontal="left" vertical="center"/>
    </xf>
    <xf numFmtId="0" fontId="4" fillId="21" borderId="11" xfId="0" applyFont="1" applyFill="1" applyBorder="1" applyAlignment="1">
      <alignment horizontal="left" vertical="center"/>
    </xf>
    <xf numFmtId="0" fontId="0" fillId="22" borderId="1" xfId="0" applyFill="1" applyBorder="1"/>
    <xf numFmtId="0" fontId="0" fillId="23" borderId="1" xfId="0" applyFill="1" applyBorder="1"/>
    <xf numFmtId="0" fontId="0" fillId="24" borderId="1" xfId="0" applyFill="1" applyBorder="1"/>
    <xf numFmtId="0" fontId="0" fillId="25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0" fillId="29" borderId="1" xfId="0" applyFill="1" applyBorder="1"/>
    <xf numFmtId="0" fontId="0" fillId="30" borderId="1" xfId="0" applyFill="1" applyBorder="1"/>
    <xf numFmtId="0" fontId="0" fillId="32" borderId="0" xfId="0" applyFill="1" applyBorder="1"/>
    <xf numFmtId="0" fontId="0" fillId="0" borderId="0" xfId="0" applyBorder="1"/>
    <xf numFmtId="0" fontId="0" fillId="33" borderId="1" xfId="0" applyFill="1" applyBorder="1"/>
    <xf numFmtId="0" fontId="0" fillId="31" borderId="1" xfId="0" applyFill="1" applyBorder="1"/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/>
    <xf numFmtId="0" fontId="4" fillId="0" borderId="11" xfId="0" applyFont="1" applyBorder="1"/>
    <xf numFmtId="0" fontId="0" fillId="0" borderId="16" xfId="0" applyBorder="1"/>
    <xf numFmtId="0" fontId="4" fillId="0" borderId="7" xfId="0" applyFont="1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D8FC"/>
      <color rgb="FFD9B6F6"/>
      <color rgb="FFAE8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29787</xdr:colOff>
      <xdr:row>4</xdr:row>
      <xdr:rowOff>22860</xdr:rowOff>
    </xdr:from>
    <xdr:to>
      <xdr:col>21</xdr:col>
      <xdr:colOff>68472</xdr:colOff>
      <xdr:row>14</xdr:row>
      <xdr:rowOff>64945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29DBAA-FCFD-41D8-A93C-412D5922C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41"/>
        <a:stretch/>
      </xdr:blipFill>
      <xdr:spPr>
        <a:xfrm>
          <a:off x="5917969" y="758883"/>
          <a:ext cx="6706185" cy="1955744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17318</xdr:colOff>
      <xdr:row>22</xdr:row>
      <xdr:rowOff>25977</xdr:rowOff>
    </xdr:from>
    <xdr:to>
      <xdr:col>21</xdr:col>
      <xdr:colOff>13742</xdr:colOff>
      <xdr:row>38</xdr:row>
      <xdr:rowOff>179691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C6ACFDB-74E7-49CA-9E2A-6CD458E53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0" y="4139045"/>
          <a:ext cx="6663924" cy="3158419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367455</xdr:colOff>
      <xdr:row>42</xdr:row>
      <xdr:rowOff>38581</xdr:rowOff>
    </xdr:from>
    <xdr:to>
      <xdr:col>12</xdr:col>
      <xdr:colOff>164523</xdr:colOff>
      <xdr:row>57</xdr:row>
      <xdr:rowOff>33475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8AA5A93-6EA9-4CDF-9B82-F14784C1E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69387" y="7883717"/>
          <a:ext cx="5607318" cy="2722508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25979</xdr:colOff>
      <xdr:row>66</xdr:row>
      <xdr:rowOff>17318</xdr:rowOff>
    </xdr:from>
    <xdr:to>
      <xdr:col>19</xdr:col>
      <xdr:colOff>18936</xdr:colOff>
      <xdr:row>75</xdr:row>
      <xdr:rowOff>158105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5430781-8286-4008-82AC-B1F36E468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03274" y="12235295"/>
          <a:ext cx="6660457" cy="1889924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13316</xdr:colOff>
      <xdr:row>3</xdr:row>
      <xdr:rowOff>190731</xdr:rowOff>
    </xdr:from>
    <xdr:to>
      <xdr:col>15</xdr:col>
      <xdr:colOff>241916</xdr:colOff>
      <xdr:row>14</xdr:row>
      <xdr:rowOff>145932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190BC3-64A5-4294-8EEA-5636AB406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3255" y="744913"/>
          <a:ext cx="4485025" cy="2087261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14085</xdr:colOff>
      <xdr:row>19</xdr:row>
      <xdr:rowOff>14780</xdr:rowOff>
    </xdr:from>
    <xdr:to>
      <xdr:col>17</xdr:col>
      <xdr:colOff>334125</xdr:colOff>
      <xdr:row>34</xdr:row>
      <xdr:rowOff>83437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437160C-90B7-43B3-BB08-DDC450832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4024" y="3717022"/>
          <a:ext cx="5792586" cy="2931930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>
    <xdr:from>
      <xdr:col>17</xdr:col>
      <xdr:colOff>603249</xdr:colOff>
      <xdr:row>8</xdr:row>
      <xdr:rowOff>95250</xdr:rowOff>
    </xdr:from>
    <xdr:to>
      <xdr:col>28</xdr:col>
      <xdr:colOff>571500</xdr:colOff>
      <xdr:row>28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69F9249F-FCAB-4D77-831F-CFC2199C5841}"/>
            </a:ext>
          </a:extLst>
        </xdr:cNvPr>
        <xdr:cNvSpPr txBox="1"/>
      </xdr:nvSpPr>
      <xdr:spPr>
        <a:xfrm>
          <a:off x="11133666" y="1640417"/>
          <a:ext cx="6720417" cy="3693583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H" sz="3600" b="1">
              <a:solidFill>
                <a:srgbClr val="FF0000"/>
              </a:solidFill>
            </a:rPr>
            <a:t>La puissance max est toujours présente lorsque les deux résistances on la même valeur. C'est dans ce cas qu'il y a le plus de dégagement de chaleur</a:t>
          </a:r>
        </a:p>
      </xdr:txBody>
    </xdr:sp>
    <xdr:clientData/>
  </xdr:twoCellAnchor>
  <xdr:twoCellAnchor editAs="oneCell">
    <xdr:from>
      <xdr:col>6</xdr:col>
      <xdr:colOff>608060</xdr:colOff>
      <xdr:row>37</xdr:row>
      <xdr:rowOff>15395</xdr:rowOff>
    </xdr:from>
    <xdr:to>
      <xdr:col>18</xdr:col>
      <xdr:colOff>17514</xdr:colOff>
      <xdr:row>47</xdr:row>
      <xdr:rowOff>179061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BB599AE-6C72-4FAC-9B7D-A586C9D61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1878" y="7142789"/>
          <a:ext cx="6706181" cy="2103302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31841</xdr:colOff>
      <xdr:row>19</xdr:row>
      <xdr:rowOff>23288</xdr:rowOff>
    </xdr:from>
    <xdr:ext cx="4489939" cy="2537222"/>
    <xdr:pic>
      <xdr:nvPicPr>
        <xdr:cNvPr id="2" name="Image 1">
          <a:extLst>
            <a:ext uri="{FF2B5EF4-FFF2-40B4-BE49-F238E27FC236}">
              <a16:creationId xmlns:a16="http://schemas.microsoft.com/office/drawing/2014/main" id="{0D3AB128-FCE5-4D6C-8A74-6FB2DE9E0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" t="1904" r="5248"/>
        <a:stretch/>
      </xdr:blipFill>
      <xdr:spPr>
        <a:xfrm>
          <a:off x="10483598" y="4070126"/>
          <a:ext cx="4489939" cy="2537222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oneCellAnchor>
  <xdr:oneCellAnchor>
    <xdr:from>
      <xdr:col>13</xdr:col>
      <xdr:colOff>1</xdr:colOff>
      <xdr:row>5</xdr:row>
      <xdr:rowOff>9002</xdr:rowOff>
    </xdr:from>
    <xdr:ext cx="5825289" cy="2322089"/>
    <xdr:pic>
      <xdr:nvPicPr>
        <xdr:cNvPr id="3" name="Image 2">
          <a:extLst>
            <a:ext uri="{FF2B5EF4-FFF2-40B4-BE49-F238E27FC236}">
              <a16:creationId xmlns:a16="http://schemas.microsoft.com/office/drawing/2014/main" id="{CD4F8712-6910-4334-8F25-79C451ABA0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62"/>
        <a:stretch/>
      </xdr:blipFill>
      <xdr:spPr>
        <a:xfrm>
          <a:off x="10452435" y="1167041"/>
          <a:ext cx="5825289" cy="2322089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63</xdr:row>
      <xdr:rowOff>0</xdr:rowOff>
    </xdr:from>
    <xdr:to>
      <xdr:col>18</xdr:col>
      <xdr:colOff>579398</xdr:colOff>
      <xdr:row>72</xdr:row>
      <xdr:rowOff>171689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E9C0408-1019-4995-8090-04C44FA7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3412" y="12774706"/>
          <a:ext cx="6660457" cy="1889924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612588</xdr:colOff>
      <xdr:row>79</xdr:row>
      <xdr:rowOff>194235</xdr:rowOff>
    </xdr:from>
    <xdr:to>
      <xdr:col>19</xdr:col>
      <xdr:colOff>556536</xdr:colOff>
      <xdr:row>86</xdr:row>
      <xdr:rowOff>53593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1840AE-59B3-4A44-B90D-D3793D52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36000" y="15957176"/>
          <a:ext cx="6637595" cy="1204064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487864</xdr:colOff>
      <xdr:row>9</xdr:row>
      <xdr:rowOff>96382</xdr:rowOff>
    </xdr:from>
    <xdr:to>
      <xdr:col>14</xdr:col>
      <xdr:colOff>99784</xdr:colOff>
      <xdr:row>25</xdr:row>
      <xdr:rowOff>225940</xdr:rowOff>
    </xdr:to>
    <xdr:pic>
      <xdr:nvPicPr>
        <xdr:cNvPr id="3" name="Image 2" descr="La loi d'Ohms | David SCHMIDT">
          <a:extLst>
            <a:ext uri="{FF2B5EF4-FFF2-40B4-BE49-F238E27FC236}">
              <a16:creationId xmlns:a16="http://schemas.microsoft.com/office/drawing/2014/main" id="{1E085CB6-100C-44D4-A59F-4E11E0A91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9578" y="1829025"/>
          <a:ext cx="3258635" cy="3241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79828</xdr:colOff>
      <xdr:row>1</xdr:row>
      <xdr:rowOff>96764</xdr:rowOff>
    </xdr:from>
    <xdr:to>
      <xdr:col>42</xdr:col>
      <xdr:colOff>385000</xdr:colOff>
      <xdr:row>34</xdr:row>
      <xdr:rowOff>165872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916BB2-C09B-4D13-9132-98438CBCA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761" y="283031"/>
          <a:ext cx="4284504" cy="6215908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37</xdr:row>
      <xdr:rowOff>0</xdr:rowOff>
    </xdr:from>
    <xdr:to>
      <xdr:col>31</xdr:col>
      <xdr:colOff>323047</xdr:colOff>
      <xdr:row>65</xdr:row>
      <xdr:rowOff>175719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B93235D-B0B0-4CE1-B62D-63FC5D255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4720" y="6766560"/>
          <a:ext cx="4176122" cy="529635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68</xdr:row>
      <xdr:rowOff>0</xdr:rowOff>
    </xdr:from>
    <xdr:to>
      <xdr:col>31</xdr:col>
      <xdr:colOff>367033</xdr:colOff>
      <xdr:row>102</xdr:row>
      <xdr:rowOff>84366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E62E5F9-7248-476E-9FDB-CECB86A4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94720" y="12435840"/>
          <a:ext cx="4221846" cy="6302286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104</xdr:row>
      <xdr:rowOff>0</xdr:rowOff>
    </xdr:from>
    <xdr:to>
      <xdr:col>31</xdr:col>
      <xdr:colOff>176484</xdr:colOff>
      <xdr:row>131</xdr:row>
      <xdr:rowOff>84255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68F64B3-4717-4EBF-B0F7-8982B6AEC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94720" y="19019520"/>
          <a:ext cx="4031329" cy="5022015"/>
        </a:xfrm>
        <a:prstGeom prst="rect">
          <a:avLst/>
        </a:prstGeom>
      </xdr:spPr>
    </xdr:pic>
    <xdr:clientData/>
  </xdr:twoCellAnchor>
  <xdr:twoCellAnchor editAs="oneCell">
    <xdr:from>
      <xdr:col>6</xdr:col>
      <xdr:colOff>752335</xdr:colOff>
      <xdr:row>30</xdr:row>
      <xdr:rowOff>98511</xdr:rowOff>
    </xdr:from>
    <xdr:to>
      <xdr:col>12</xdr:col>
      <xdr:colOff>217235</xdr:colOff>
      <xdr:row>48</xdr:row>
      <xdr:rowOff>59612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642C0AE-4F1E-4E1D-B4AB-2D24CC7BA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8411"/>
        <a:stretch/>
      </xdr:blipFill>
      <xdr:spPr>
        <a:xfrm>
          <a:off x="5514835" y="5623011"/>
          <a:ext cx="4227400" cy="3275801"/>
        </a:xfrm>
        <a:prstGeom prst="rect">
          <a:avLst/>
        </a:prstGeom>
      </xdr:spPr>
    </xdr:pic>
    <xdr:clientData/>
  </xdr:twoCellAnchor>
  <xdr:twoCellAnchor>
    <xdr:from>
      <xdr:col>2</xdr:col>
      <xdr:colOff>730250</xdr:colOff>
      <xdr:row>19</xdr:row>
      <xdr:rowOff>88900</xdr:rowOff>
    </xdr:from>
    <xdr:to>
      <xdr:col>9</xdr:col>
      <xdr:colOff>203200</xdr:colOff>
      <xdr:row>22</xdr:row>
      <xdr:rowOff>95250</xdr:rowOff>
    </xdr:to>
    <xdr:sp macro="" textlink="">
      <xdr:nvSpPr>
        <xdr:cNvPr id="11" name="Flèche : courbe vers le haut 10">
          <a:extLst>
            <a:ext uri="{FF2B5EF4-FFF2-40B4-BE49-F238E27FC236}">
              <a16:creationId xmlns:a16="http://schemas.microsoft.com/office/drawing/2014/main" id="{1D45376C-1902-44DE-B3C1-11CC981C616C}"/>
            </a:ext>
          </a:extLst>
        </xdr:cNvPr>
        <xdr:cNvSpPr/>
      </xdr:nvSpPr>
      <xdr:spPr>
        <a:xfrm>
          <a:off x="2317750" y="3587750"/>
          <a:ext cx="5029200" cy="558800"/>
        </a:xfrm>
        <a:prstGeom prst="curved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438150</xdr:colOff>
      <xdr:row>19</xdr:row>
      <xdr:rowOff>50800</xdr:rowOff>
    </xdr:from>
    <xdr:to>
      <xdr:col>10</xdr:col>
      <xdr:colOff>82550</xdr:colOff>
      <xdr:row>23</xdr:row>
      <xdr:rowOff>19050</xdr:rowOff>
    </xdr:to>
    <xdr:sp macro="" textlink="">
      <xdr:nvSpPr>
        <xdr:cNvPr id="12" name="Flèche : courbe vers le haut 11">
          <a:extLst>
            <a:ext uri="{FF2B5EF4-FFF2-40B4-BE49-F238E27FC236}">
              <a16:creationId xmlns:a16="http://schemas.microsoft.com/office/drawing/2014/main" id="{7ADC9822-DC55-41E8-88E3-A54845BD6562}"/>
            </a:ext>
          </a:extLst>
        </xdr:cNvPr>
        <xdr:cNvSpPr/>
      </xdr:nvSpPr>
      <xdr:spPr>
        <a:xfrm>
          <a:off x="5200650" y="3549650"/>
          <a:ext cx="2819400" cy="704850"/>
        </a:xfrm>
        <a:prstGeom prst="curved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292100</xdr:colOff>
      <xdr:row>14</xdr:row>
      <xdr:rowOff>88900</xdr:rowOff>
    </xdr:from>
    <xdr:to>
      <xdr:col>9</xdr:col>
      <xdr:colOff>520700</xdr:colOff>
      <xdr:row>17</xdr:row>
      <xdr:rowOff>127000</xdr:rowOff>
    </xdr:to>
    <xdr:sp macro="" textlink="">
      <xdr:nvSpPr>
        <xdr:cNvPr id="13" name="Flèche : courbe vers le bas 12">
          <a:extLst>
            <a:ext uri="{FF2B5EF4-FFF2-40B4-BE49-F238E27FC236}">
              <a16:creationId xmlns:a16="http://schemas.microsoft.com/office/drawing/2014/main" id="{3774380E-229A-4BB6-817C-42751DF21F11}"/>
            </a:ext>
          </a:extLst>
        </xdr:cNvPr>
        <xdr:cNvSpPr/>
      </xdr:nvSpPr>
      <xdr:spPr>
        <a:xfrm>
          <a:off x="3467100" y="2667000"/>
          <a:ext cx="4197350" cy="59055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605286</xdr:colOff>
      <xdr:row>3</xdr:row>
      <xdr:rowOff>188114</xdr:rowOff>
    </xdr:from>
    <xdr:to>
      <xdr:col>17</xdr:col>
      <xdr:colOff>545452</xdr:colOff>
      <xdr:row>15</xdr:row>
      <xdr:rowOff>134039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2DAF36-39ED-406F-9D11-298A1DBD7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8274" y="738957"/>
          <a:ext cx="5393515" cy="2250287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312691</xdr:colOff>
      <xdr:row>19</xdr:row>
      <xdr:rowOff>44551</xdr:rowOff>
    </xdr:from>
    <xdr:to>
      <xdr:col>17</xdr:col>
      <xdr:colOff>281267</xdr:colOff>
      <xdr:row>31</xdr:row>
      <xdr:rowOff>265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5946FA2-747D-4792-9127-EC3061085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5679" y="3643394"/>
          <a:ext cx="5421925" cy="2260076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450157</xdr:colOff>
      <xdr:row>3</xdr:row>
      <xdr:rowOff>187801</xdr:rowOff>
    </xdr:from>
    <xdr:to>
      <xdr:col>19</xdr:col>
      <xdr:colOff>412635</xdr:colOff>
      <xdr:row>17</xdr:row>
      <xdr:rowOff>62597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392D6D5-5F69-4429-B0D2-DBD633E10F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00"/>
        <a:stretch/>
      </xdr:blipFill>
      <xdr:spPr>
        <a:xfrm>
          <a:off x="5193218" y="747638"/>
          <a:ext cx="6633866" cy="2673979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381000</xdr:colOff>
      <xdr:row>25</xdr:row>
      <xdr:rowOff>23326</xdr:rowOff>
    </xdr:from>
    <xdr:to>
      <xdr:col>17</xdr:col>
      <xdr:colOff>344517</xdr:colOff>
      <xdr:row>36</xdr:row>
      <xdr:rowOff>145137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DC08F2-75B9-4383-8FF0-C4385F236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061" y="4960775"/>
          <a:ext cx="5421925" cy="2260076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358139</xdr:colOff>
      <xdr:row>4</xdr:row>
      <xdr:rowOff>7620</xdr:rowOff>
    </xdr:from>
    <xdr:to>
      <xdr:col>16</xdr:col>
      <xdr:colOff>271058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1FAA94-102B-4119-B9C4-80F0C1A41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2459" y="746760"/>
          <a:ext cx="5399319" cy="31089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79"/>
  <sheetViews>
    <sheetView topLeftCell="A51" zoomScale="88" workbookViewId="0">
      <selection activeCell="B61" sqref="B61:M74"/>
    </sheetView>
  </sheetViews>
  <sheetFormatPr baseColWidth="10" defaultColWidth="8.88671875" defaultRowHeight="14.4" x14ac:dyDescent="0.3"/>
  <cols>
    <col min="1" max="1" width="8.88671875" style="2"/>
    <col min="2" max="2" width="20.21875" style="2" customWidth="1"/>
    <col min="3" max="3" width="6.21875" style="13" customWidth="1"/>
    <col min="4" max="4" width="8.88671875" style="2"/>
    <col min="5" max="5" width="7.88671875" style="22" customWidth="1"/>
    <col min="6" max="16384" width="8.88671875" style="2"/>
  </cols>
  <sheetData>
    <row r="4" spans="2:9" ht="15" thickBot="1" x14ac:dyDescent="0.35"/>
    <row r="5" spans="2:9" ht="21.6" thickBot="1" x14ac:dyDescent="0.35">
      <c r="B5" s="17" t="s">
        <v>0</v>
      </c>
      <c r="C5" s="18"/>
      <c r="D5" s="18"/>
      <c r="E5" s="18"/>
      <c r="F5" s="18"/>
      <c r="G5" s="18"/>
      <c r="H5" s="18"/>
      <c r="I5" s="19"/>
    </row>
    <row r="6" spans="2:9" x14ac:dyDescent="0.3">
      <c r="B6" s="3" t="s">
        <v>1</v>
      </c>
      <c r="C6" s="4" t="s">
        <v>2</v>
      </c>
      <c r="D6" s="21"/>
      <c r="E6" s="23" t="s">
        <v>24</v>
      </c>
      <c r="F6" s="6">
        <f>D7+D8+D9+D10</f>
        <v>0</v>
      </c>
      <c r="G6" s="15"/>
      <c r="H6" s="15"/>
    </row>
    <row r="7" spans="2:9" x14ac:dyDescent="0.3">
      <c r="B7" s="7" t="s">
        <v>3</v>
      </c>
      <c r="C7" s="8" t="s">
        <v>4</v>
      </c>
      <c r="D7" s="20"/>
      <c r="E7" s="24" t="s">
        <v>24</v>
      </c>
      <c r="F7" s="10">
        <f>D11*D13</f>
        <v>0</v>
      </c>
      <c r="G7" s="15"/>
      <c r="H7" s="15"/>
    </row>
    <row r="8" spans="2:9" x14ac:dyDescent="0.3">
      <c r="B8" s="11" t="s">
        <v>5</v>
      </c>
      <c r="C8" s="8" t="s">
        <v>6</v>
      </c>
      <c r="D8" s="20"/>
      <c r="E8" s="25" t="s">
        <v>24</v>
      </c>
      <c r="F8" s="10">
        <f>D11*D14</f>
        <v>0</v>
      </c>
      <c r="G8" s="15"/>
      <c r="H8" s="15"/>
    </row>
    <row r="9" spans="2:9" x14ac:dyDescent="0.3">
      <c r="B9" s="7" t="s">
        <v>7</v>
      </c>
      <c r="C9" s="8" t="s">
        <v>9</v>
      </c>
      <c r="D9" s="20"/>
      <c r="E9" s="25" t="s">
        <v>24</v>
      </c>
      <c r="F9" s="10">
        <f>D11*D15</f>
        <v>0</v>
      </c>
      <c r="G9" s="15"/>
      <c r="H9" s="15"/>
    </row>
    <row r="10" spans="2:9" x14ac:dyDescent="0.3">
      <c r="B10" s="11" t="s">
        <v>8</v>
      </c>
      <c r="C10" s="8" t="s">
        <v>10</v>
      </c>
      <c r="D10" s="20"/>
      <c r="E10" s="25" t="s">
        <v>24</v>
      </c>
      <c r="F10" s="16">
        <f>D11*D16</f>
        <v>0</v>
      </c>
      <c r="G10" s="15"/>
      <c r="H10" s="15"/>
    </row>
    <row r="11" spans="2:9" x14ac:dyDescent="0.3">
      <c r="B11" s="11" t="s">
        <v>11</v>
      </c>
      <c r="C11" s="8" t="s">
        <v>12</v>
      </c>
      <c r="D11" s="20"/>
      <c r="E11" s="25" t="s">
        <v>25</v>
      </c>
      <c r="F11" s="10" t="e">
        <f>D7/D13</f>
        <v>#DIV/0!</v>
      </c>
      <c r="G11" s="10" t="e">
        <f>D8/D14</f>
        <v>#DIV/0!</v>
      </c>
      <c r="H11" s="10" t="e">
        <f>D9/D15</f>
        <v>#DIV/0!</v>
      </c>
      <c r="I11" s="10" t="e">
        <f>D10/D16</f>
        <v>#DIV/0!</v>
      </c>
    </row>
    <row r="12" spans="2:9" x14ac:dyDescent="0.3">
      <c r="B12" s="11" t="s">
        <v>13</v>
      </c>
      <c r="C12" s="8" t="s">
        <v>14</v>
      </c>
      <c r="D12" s="20"/>
      <c r="E12" s="26" t="s">
        <v>26</v>
      </c>
      <c r="F12" s="6">
        <f>D13+D14+D15+D16</f>
        <v>0</v>
      </c>
    </row>
    <row r="13" spans="2:9" x14ac:dyDescent="0.3">
      <c r="B13" s="11" t="s">
        <v>15</v>
      </c>
      <c r="C13" s="8" t="s">
        <v>16</v>
      </c>
      <c r="D13" s="20"/>
      <c r="E13" s="26" t="s">
        <v>26</v>
      </c>
    </row>
    <row r="14" spans="2:9" x14ac:dyDescent="0.3">
      <c r="B14" s="11" t="s">
        <v>17</v>
      </c>
      <c r="C14" s="8" t="s">
        <v>18</v>
      </c>
      <c r="D14" s="20"/>
      <c r="E14" s="26" t="s">
        <v>26</v>
      </c>
    </row>
    <row r="15" spans="2:9" x14ac:dyDescent="0.3">
      <c r="B15" s="11" t="s">
        <v>19</v>
      </c>
      <c r="C15" s="8" t="s">
        <v>21</v>
      </c>
      <c r="D15" s="20"/>
      <c r="E15" s="26" t="s">
        <v>26</v>
      </c>
    </row>
    <row r="16" spans="2:9" x14ac:dyDescent="0.3">
      <c r="B16" s="11" t="s">
        <v>20</v>
      </c>
      <c r="C16" s="8" t="s">
        <v>22</v>
      </c>
      <c r="D16" s="20"/>
      <c r="E16" s="26" t="s">
        <v>26</v>
      </c>
    </row>
    <row r="22" spans="2:9" ht="15" thickBot="1" x14ac:dyDescent="0.35"/>
    <row r="23" spans="2:9" ht="21.6" thickBot="1" x14ac:dyDescent="0.35">
      <c r="B23" s="17" t="s">
        <v>23</v>
      </c>
      <c r="C23" s="18"/>
      <c r="D23" s="18"/>
      <c r="E23" s="18"/>
      <c r="F23" s="18"/>
      <c r="G23" s="18"/>
      <c r="H23" s="19"/>
      <c r="I23" s="34"/>
    </row>
    <row r="24" spans="2:9" x14ac:dyDescent="0.3">
      <c r="B24" s="3" t="s">
        <v>1</v>
      </c>
      <c r="C24" s="4" t="s">
        <v>2</v>
      </c>
      <c r="D24" s="28"/>
      <c r="E24" s="23" t="s">
        <v>24</v>
      </c>
      <c r="F24" s="6">
        <f>D25+D26+D27+D28</f>
        <v>0</v>
      </c>
      <c r="G24" s="15"/>
      <c r="H24" s="15"/>
    </row>
    <row r="25" spans="2:9" x14ac:dyDescent="0.3">
      <c r="B25" s="7" t="s">
        <v>3</v>
      </c>
      <c r="C25" s="8" t="s">
        <v>4</v>
      </c>
      <c r="D25" s="20"/>
      <c r="E25" s="25" t="s">
        <v>24</v>
      </c>
      <c r="F25" s="10">
        <f>D24</f>
        <v>0</v>
      </c>
      <c r="G25" s="15"/>
      <c r="H25" s="15"/>
    </row>
    <row r="26" spans="2:9" x14ac:dyDescent="0.3">
      <c r="B26" s="11" t="s">
        <v>5</v>
      </c>
      <c r="C26" s="8" t="s">
        <v>6</v>
      </c>
      <c r="D26" s="20"/>
      <c r="E26" s="25" t="s">
        <v>24</v>
      </c>
      <c r="F26" s="10">
        <f>D24</f>
        <v>0</v>
      </c>
      <c r="G26" s="15"/>
      <c r="H26" s="15"/>
    </row>
    <row r="27" spans="2:9" x14ac:dyDescent="0.3">
      <c r="B27" s="7" t="s">
        <v>7</v>
      </c>
      <c r="C27" s="8" t="s">
        <v>9</v>
      </c>
      <c r="D27" s="20"/>
      <c r="E27" s="25" t="s">
        <v>24</v>
      </c>
      <c r="F27" s="10">
        <f>D24</f>
        <v>0</v>
      </c>
      <c r="G27" s="15"/>
      <c r="H27" s="15"/>
    </row>
    <row r="28" spans="2:9" x14ac:dyDescent="0.3">
      <c r="B28" s="11" t="s">
        <v>8</v>
      </c>
      <c r="C28" s="8" t="s">
        <v>10</v>
      </c>
      <c r="D28" s="20"/>
      <c r="E28" s="25" t="s">
        <v>24</v>
      </c>
      <c r="F28" s="16">
        <f>D24</f>
        <v>0</v>
      </c>
      <c r="G28" s="15"/>
      <c r="H28" s="15"/>
    </row>
    <row r="29" spans="2:9" x14ac:dyDescent="0.3">
      <c r="B29" s="11" t="s">
        <v>11</v>
      </c>
      <c r="C29" s="8" t="s">
        <v>12</v>
      </c>
      <c r="D29" s="20"/>
      <c r="E29" s="25" t="s">
        <v>25</v>
      </c>
      <c r="F29" s="10">
        <f>D30+D31+D32+D33</f>
        <v>0</v>
      </c>
      <c r="G29" s="15"/>
      <c r="H29" s="15"/>
      <c r="I29" s="15"/>
    </row>
    <row r="30" spans="2:9" x14ac:dyDescent="0.3">
      <c r="B30" s="11" t="s">
        <v>27</v>
      </c>
      <c r="C30" s="8" t="s">
        <v>31</v>
      </c>
      <c r="D30" s="20"/>
      <c r="E30" s="25" t="s">
        <v>25</v>
      </c>
      <c r="F30" s="15"/>
      <c r="G30" s="15"/>
      <c r="H30" s="15"/>
      <c r="I30" s="15"/>
    </row>
    <row r="31" spans="2:9" x14ac:dyDescent="0.3">
      <c r="B31" s="11" t="s">
        <v>28</v>
      </c>
      <c r="C31" s="8" t="s">
        <v>32</v>
      </c>
      <c r="D31" s="20"/>
      <c r="E31" s="25" t="s">
        <v>25</v>
      </c>
      <c r="F31" s="15"/>
      <c r="G31" s="15"/>
      <c r="H31" s="15"/>
      <c r="I31" s="15"/>
    </row>
    <row r="32" spans="2:9" x14ac:dyDescent="0.3">
      <c r="B32" s="11" t="s">
        <v>29</v>
      </c>
      <c r="C32" s="8" t="s">
        <v>33</v>
      </c>
      <c r="D32" s="20"/>
      <c r="E32" s="25" t="s">
        <v>25</v>
      </c>
      <c r="F32" s="15"/>
      <c r="G32" s="15"/>
      <c r="H32" s="15"/>
      <c r="I32" s="15"/>
    </row>
    <row r="33" spans="2:9" x14ac:dyDescent="0.3">
      <c r="B33" s="11" t="s">
        <v>30</v>
      </c>
      <c r="C33" s="8" t="s">
        <v>34</v>
      </c>
      <c r="D33" s="20"/>
      <c r="E33" s="25" t="s">
        <v>25</v>
      </c>
      <c r="F33" s="15"/>
      <c r="G33" s="15"/>
      <c r="H33" s="15"/>
      <c r="I33" s="15"/>
    </row>
    <row r="34" spans="2:9" x14ac:dyDescent="0.3">
      <c r="B34" s="11" t="s">
        <v>13</v>
      </c>
      <c r="C34" s="8" t="s">
        <v>14</v>
      </c>
      <c r="D34" s="20"/>
      <c r="E34" s="26" t="s">
        <v>26</v>
      </c>
      <c r="F34" s="33" t="e">
        <f>D36/D35</f>
        <v>#DIV/0!</v>
      </c>
      <c r="G34" s="10" t="e">
        <f>H36</f>
        <v>#DIV/0!</v>
      </c>
      <c r="H34" s="10" t="e">
        <f>1/(1/D36)+(1/D37)+(1/D38)+(1/D39)</f>
        <v>#DIV/0!</v>
      </c>
    </row>
    <row r="35" spans="2:9" x14ac:dyDescent="0.3">
      <c r="B35" s="30" t="s">
        <v>36</v>
      </c>
      <c r="C35" s="30"/>
      <c r="D35" s="31"/>
      <c r="E35" s="27" t="s">
        <v>35</v>
      </c>
      <c r="F35" s="15"/>
    </row>
    <row r="36" spans="2:9" x14ac:dyDescent="0.3">
      <c r="B36" s="11" t="s">
        <v>15</v>
      </c>
      <c r="C36" s="8" t="s">
        <v>16</v>
      </c>
      <c r="D36" s="20"/>
      <c r="E36" s="26" t="s">
        <v>26</v>
      </c>
      <c r="F36" s="32" t="s">
        <v>37</v>
      </c>
      <c r="G36" s="32"/>
      <c r="H36" s="32" t="e">
        <f>(D36*D37)/(D36+D37)</f>
        <v>#DIV/0!</v>
      </c>
    </row>
    <row r="37" spans="2:9" x14ac:dyDescent="0.3">
      <c r="B37" s="11" t="s">
        <v>17</v>
      </c>
      <c r="C37" s="8" t="s">
        <v>18</v>
      </c>
      <c r="D37" s="20"/>
      <c r="E37" s="26" t="s">
        <v>26</v>
      </c>
      <c r="F37" s="32"/>
      <c r="G37" s="32"/>
      <c r="H37" s="32"/>
    </row>
    <row r="38" spans="2:9" x14ac:dyDescent="0.3">
      <c r="B38" s="11" t="s">
        <v>19</v>
      </c>
      <c r="C38" s="8" t="s">
        <v>21</v>
      </c>
      <c r="D38" s="20"/>
      <c r="E38" s="26" t="s">
        <v>26</v>
      </c>
    </row>
    <row r="39" spans="2:9" x14ac:dyDescent="0.3">
      <c r="B39" s="11" t="s">
        <v>20</v>
      </c>
      <c r="C39" s="8" t="s">
        <v>22</v>
      </c>
      <c r="D39" s="20"/>
      <c r="E39" s="26" t="s">
        <v>26</v>
      </c>
    </row>
    <row r="40" spans="2:9" x14ac:dyDescent="0.3">
      <c r="C40" s="2"/>
      <c r="E40" s="2"/>
    </row>
    <row r="61" spans="2:13" x14ac:dyDescent="0.3">
      <c r="B61" s="77" t="s">
        <v>123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2:13" x14ac:dyDescent="0.3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2:13" x14ac:dyDescent="0.3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6" spans="2:12" ht="15" thickBot="1" x14ac:dyDescent="0.35">
      <c r="H66" s="42"/>
    </row>
    <row r="67" spans="2:12" ht="21.6" thickBot="1" x14ac:dyDescent="0.35">
      <c r="B67" s="17" t="s">
        <v>124</v>
      </c>
      <c r="C67" s="18"/>
      <c r="D67" s="18"/>
      <c r="E67" s="18"/>
      <c r="F67" s="18"/>
      <c r="G67" s="19"/>
      <c r="H67" s="34"/>
      <c r="I67" s="42"/>
    </row>
    <row r="68" spans="2:12" x14ac:dyDescent="0.3">
      <c r="B68" s="3" t="s">
        <v>124</v>
      </c>
      <c r="C68" s="76" t="s">
        <v>125</v>
      </c>
      <c r="D68" s="21"/>
      <c r="E68" s="24" t="s">
        <v>24</v>
      </c>
      <c r="F68" s="6">
        <f>D69*D71</f>
        <v>0</v>
      </c>
      <c r="G68" s="6" t="e">
        <f>(D69*D70*D73)/D72</f>
        <v>#DIV/0!</v>
      </c>
      <c r="H68" s="41"/>
      <c r="I68" s="42"/>
    </row>
    <row r="69" spans="2:12" x14ac:dyDescent="0.3">
      <c r="B69" s="7" t="s">
        <v>84</v>
      </c>
      <c r="C69" s="8" t="s">
        <v>12</v>
      </c>
      <c r="D69" s="20"/>
      <c r="E69" s="25" t="s">
        <v>25</v>
      </c>
      <c r="F69" s="10" t="e">
        <f>(D72*D68)/(D70*D73)</f>
        <v>#DIV/0!</v>
      </c>
      <c r="G69" s="71"/>
      <c r="H69" s="15"/>
    </row>
    <row r="70" spans="2:12" x14ac:dyDescent="0.3">
      <c r="B70" s="11" t="s">
        <v>126</v>
      </c>
      <c r="C70" s="8" t="s">
        <v>127</v>
      </c>
      <c r="D70" s="20"/>
      <c r="E70" s="25" t="s">
        <v>57</v>
      </c>
      <c r="F70" s="10" t="e">
        <f>(D72*D68)/(D69*D73)</f>
        <v>#DIV/0!</v>
      </c>
      <c r="G70" s="41"/>
      <c r="H70" s="15"/>
    </row>
    <row r="71" spans="2:12" x14ac:dyDescent="0.3">
      <c r="B71" s="7" t="s">
        <v>128</v>
      </c>
      <c r="C71" s="78" t="s">
        <v>14</v>
      </c>
      <c r="D71" s="20"/>
      <c r="E71" s="26" t="s">
        <v>26</v>
      </c>
      <c r="F71" s="40"/>
      <c r="G71" s="15"/>
      <c r="H71" s="15"/>
    </row>
    <row r="72" spans="2:12" x14ac:dyDescent="0.3">
      <c r="B72" s="11" t="s">
        <v>129</v>
      </c>
      <c r="C72" s="8" t="s">
        <v>25</v>
      </c>
      <c r="D72" s="12"/>
      <c r="E72" s="25" t="s">
        <v>65</v>
      </c>
      <c r="F72" s="10" t="e">
        <f>(D69*D70*D73)/D68</f>
        <v>#DIV/0!</v>
      </c>
    </row>
    <row r="73" spans="2:12" ht="15.6" x14ac:dyDescent="0.3">
      <c r="B73" s="11" t="s">
        <v>130</v>
      </c>
      <c r="C73" s="80" t="s">
        <v>60</v>
      </c>
      <c r="D73" s="79"/>
      <c r="E73" s="24" t="s">
        <v>59</v>
      </c>
    </row>
    <row r="79" spans="2:12" x14ac:dyDescent="0.3">
      <c r="L79" s="42"/>
    </row>
  </sheetData>
  <mergeCells count="7">
    <mergeCell ref="B61:M63"/>
    <mergeCell ref="B67:G67"/>
    <mergeCell ref="B5:I5"/>
    <mergeCell ref="B35:C35"/>
    <mergeCell ref="F36:G37"/>
    <mergeCell ref="H36:H37"/>
    <mergeCell ref="B23:H2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D091D-D821-4E4B-AB98-3F29BE3A2D67}">
  <dimension ref="B4:T44"/>
  <sheetViews>
    <sheetView topLeftCell="A14" zoomScale="99" workbookViewId="0">
      <selection activeCell="H10" sqref="H10"/>
    </sheetView>
  </sheetViews>
  <sheetFormatPr baseColWidth="10" defaultColWidth="8.88671875" defaultRowHeight="14.4" x14ac:dyDescent="0.3"/>
  <cols>
    <col min="1" max="1" width="8.88671875" style="2"/>
    <col min="2" max="2" width="18.88671875" style="2" customWidth="1"/>
    <col min="3" max="3" width="6.21875" style="13" customWidth="1"/>
    <col min="4" max="4" width="8.88671875" style="2"/>
    <col min="5" max="5" width="3.21875" style="22" customWidth="1"/>
    <col min="6" max="16384" width="8.88671875" style="2"/>
  </cols>
  <sheetData>
    <row r="4" spans="2:9" ht="15" thickBot="1" x14ac:dyDescent="0.35"/>
    <row r="5" spans="2:9" ht="21.6" thickBot="1" x14ac:dyDescent="0.35">
      <c r="B5" s="17" t="s">
        <v>38</v>
      </c>
      <c r="C5" s="18"/>
      <c r="D5" s="18"/>
      <c r="E5" s="18"/>
      <c r="F5" s="18"/>
      <c r="G5" s="19"/>
      <c r="H5" s="34"/>
      <c r="I5" s="34"/>
    </row>
    <row r="6" spans="2:9" x14ac:dyDescent="0.3">
      <c r="B6" s="3" t="s">
        <v>1</v>
      </c>
      <c r="C6" s="4" t="s">
        <v>2</v>
      </c>
      <c r="D6" s="21"/>
      <c r="E6" s="24" t="s">
        <v>24</v>
      </c>
      <c r="F6" s="6" t="e">
        <f>(D7*D9)/D10</f>
        <v>#DIV/0!</v>
      </c>
      <c r="G6" s="6" t="e">
        <f>(D8*D9)/D11</f>
        <v>#DIV/0!</v>
      </c>
      <c r="H6" s="15"/>
    </row>
    <row r="7" spans="2:9" x14ac:dyDescent="0.3">
      <c r="B7" s="7" t="s">
        <v>3</v>
      </c>
      <c r="C7" s="8" t="s">
        <v>4</v>
      </c>
      <c r="D7" s="20"/>
      <c r="E7" s="24" t="s">
        <v>24</v>
      </c>
      <c r="F7" s="10" t="e">
        <f>(D6*D10)/D9</f>
        <v>#DIV/0!</v>
      </c>
      <c r="G7" s="15"/>
      <c r="H7" s="15"/>
    </row>
    <row r="8" spans="2:9" x14ac:dyDescent="0.3">
      <c r="B8" s="7" t="s">
        <v>39</v>
      </c>
      <c r="C8" s="8" t="s">
        <v>6</v>
      </c>
      <c r="D8" s="20"/>
      <c r="E8" s="24" t="s">
        <v>24</v>
      </c>
      <c r="F8" s="10" t="e">
        <f>(D6*D11)/D9</f>
        <v>#DIV/0!</v>
      </c>
      <c r="G8" s="15"/>
      <c r="H8" s="15"/>
    </row>
    <row r="9" spans="2:9" x14ac:dyDescent="0.3">
      <c r="B9" s="11" t="s">
        <v>13</v>
      </c>
      <c r="C9" s="8" t="s">
        <v>14</v>
      </c>
      <c r="D9" s="20"/>
      <c r="E9" s="26" t="s">
        <v>26</v>
      </c>
      <c r="F9" s="38" t="e">
        <f>(D6*D10)/D7</f>
        <v>#DIV/0!</v>
      </c>
      <c r="G9" s="10" t="e">
        <f>(D6*D11)/D8</f>
        <v>#DIV/0!</v>
      </c>
    </row>
    <row r="10" spans="2:9" x14ac:dyDescent="0.3">
      <c r="B10" s="11" t="s">
        <v>15</v>
      </c>
      <c r="C10" s="8" t="s">
        <v>16</v>
      </c>
      <c r="D10" s="20"/>
      <c r="E10" s="26" t="s">
        <v>26</v>
      </c>
      <c r="F10" s="10" t="e">
        <f>(D7*D9)/D6</f>
        <v>#DIV/0!</v>
      </c>
    </row>
    <row r="11" spans="2:9" x14ac:dyDescent="0.3">
      <c r="B11" s="11" t="s">
        <v>17</v>
      </c>
      <c r="C11" s="8" t="s">
        <v>18</v>
      </c>
      <c r="D11" s="20"/>
      <c r="E11" s="26" t="s">
        <v>26</v>
      </c>
      <c r="F11" s="10" t="e">
        <f>(D8*D9)/D6</f>
        <v>#DIV/0!</v>
      </c>
    </row>
    <row r="18" spans="2:20" ht="21" x14ac:dyDescent="0.3">
      <c r="B18" s="34"/>
      <c r="C18" s="34"/>
      <c r="D18" s="34"/>
      <c r="E18" s="34"/>
      <c r="F18" s="34"/>
      <c r="G18" s="34"/>
      <c r="H18" s="34"/>
      <c r="I18" s="3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2:20" ht="15" thickBot="1" x14ac:dyDescent="0.35">
      <c r="B19" s="35"/>
      <c r="C19" s="36"/>
      <c r="D19" s="36"/>
      <c r="E19" s="3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2:20" ht="21.6" thickBot="1" x14ac:dyDescent="0.35">
      <c r="B20" s="17" t="s">
        <v>40</v>
      </c>
      <c r="C20" s="18"/>
      <c r="D20" s="18"/>
      <c r="E20" s="18"/>
      <c r="F20" s="18"/>
      <c r="G20" s="19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2:20" x14ac:dyDescent="0.3">
      <c r="B21" s="3" t="s">
        <v>1</v>
      </c>
      <c r="C21" s="4" t="s">
        <v>2</v>
      </c>
      <c r="D21" s="21"/>
      <c r="E21" s="24" t="s">
        <v>24</v>
      </c>
      <c r="F21" s="6" t="e">
        <f>(D23*D24)/D28</f>
        <v>#DIV/0!</v>
      </c>
      <c r="G21" s="4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2:20" x14ac:dyDescent="0.3">
      <c r="B22" s="7" t="s">
        <v>3</v>
      </c>
      <c r="C22" s="8" t="s">
        <v>4</v>
      </c>
      <c r="D22" s="20"/>
      <c r="E22" s="24" t="s">
        <v>24</v>
      </c>
      <c r="F22" s="40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2:20" x14ac:dyDescent="0.3">
      <c r="B23" s="7" t="s">
        <v>39</v>
      </c>
      <c r="C23" s="8" t="s">
        <v>6</v>
      </c>
      <c r="D23" s="20"/>
      <c r="E23" s="24" t="s">
        <v>24</v>
      </c>
      <c r="F23" s="10" t="e">
        <f>(D21*D28)/D24</f>
        <v>#DIV/0!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2:20" x14ac:dyDescent="0.3">
      <c r="B24" s="11" t="s">
        <v>13</v>
      </c>
      <c r="C24" s="8" t="s">
        <v>14</v>
      </c>
      <c r="D24" s="20"/>
      <c r="E24" s="26" t="s">
        <v>26</v>
      </c>
      <c r="F24" s="38" t="e">
        <f>(D21*D28)/D23</f>
        <v>#DIV/0!</v>
      </c>
      <c r="G24" s="10">
        <f>D25+D28</f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2:20" x14ac:dyDescent="0.3">
      <c r="B25" s="11" t="s">
        <v>15</v>
      </c>
      <c r="C25" s="8" t="s">
        <v>16</v>
      </c>
      <c r="D25" s="20"/>
      <c r="E25" s="26" t="s">
        <v>26</v>
      </c>
      <c r="F25" s="40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2:20" x14ac:dyDescent="0.3">
      <c r="B26" s="11" t="s">
        <v>17</v>
      </c>
      <c r="C26" s="8" t="s">
        <v>18</v>
      </c>
      <c r="D26" s="20"/>
      <c r="E26" s="26" t="s">
        <v>26</v>
      </c>
      <c r="F26" s="10" t="e">
        <f>(D28*D27)/(D26+D27)</f>
        <v>#DIV/0!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2:20" x14ac:dyDescent="0.3">
      <c r="B27" s="11" t="s">
        <v>41</v>
      </c>
      <c r="C27" s="8" t="s">
        <v>42</v>
      </c>
      <c r="D27" s="20"/>
      <c r="E27" s="26" t="s">
        <v>26</v>
      </c>
      <c r="F27" s="10" t="e">
        <f>(D28+D26)/(D26-D28)</f>
        <v>#DIV/0!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2:20" x14ac:dyDescent="0.3">
      <c r="B28" s="39" t="s">
        <v>43</v>
      </c>
      <c r="C28" s="8" t="s">
        <v>44</v>
      </c>
      <c r="D28" s="20"/>
      <c r="E28" s="26" t="s">
        <v>26</v>
      </c>
      <c r="F28" s="10" t="e">
        <f>(D23*D24)/D21</f>
        <v>#DIV/0!</v>
      </c>
      <c r="G28" s="10" t="e">
        <f>(D26*D27)/(D26+D27)</f>
        <v>#DIV/0!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2:20" x14ac:dyDescent="0.3">
      <c r="B29" s="11" t="s">
        <v>11</v>
      </c>
      <c r="C29" s="8" t="s">
        <v>12</v>
      </c>
      <c r="D29" s="20"/>
      <c r="E29" s="26" t="s">
        <v>25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2:20" x14ac:dyDescent="0.3">
      <c r="B30" s="11" t="s">
        <v>45</v>
      </c>
      <c r="C30" s="8" t="s">
        <v>46</v>
      </c>
      <c r="D30" s="12"/>
      <c r="E30" s="26" t="s">
        <v>25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2:20" x14ac:dyDescent="0.3">
      <c r="B31" s="11" t="s">
        <v>47</v>
      </c>
      <c r="C31" s="8" t="s">
        <v>48</v>
      </c>
      <c r="D31" s="20"/>
      <c r="E31" s="26" t="s">
        <v>25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2:20" x14ac:dyDescent="0.3">
      <c r="B32" s="11" t="s">
        <v>49</v>
      </c>
      <c r="C32" s="8" t="s">
        <v>50</v>
      </c>
      <c r="D32" s="20"/>
      <c r="E32" s="26" t="s">
        <v>25</v>
      </c>
      <c r="F32" s="10" t="e">
        <f>D31/D30</f>
        <v>#DIV/0!</v>
      </c>
      <c r="G32" s="10" t="e">
        <f>D27/D26</f>
        <v>#DIV/0!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2:20" x14ac:dyDescent="0.3">
      <c r="B33" s="15"/>
      <c r="C33" s="36"/>
      <c r="D33" s="36"/>
      <c r="E33" s="37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2:20" x14ac:dyDescent="0.3">
      <c r="B34" s="15"/>
      <c r="C34" s="36"/>
      <c r="D34" s="36"/>
      <c r="E34" s="37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2:20" x14ac:dyDescent="0.3">
      <c r="C35" s="2"/>
      <c r="E35" s="2"/>
    </row>
    <row r="37" spans="2:20" ht="15" thickBot="1" x14ac:dyDescent="0.35">
      <c r="G37" s="42"/>
    </row>
    <row r="38" spans="2:20" ht="21.6" thickBot="1" x14ac:dyDescent="0.35">
      <c r="B38" s="17" t="s">
        <v>51</v>
      </c>
      <c r="C38" s="18"/>
      <c r="D38" s="18"/>
      <c r="E38" s="18"/>
      <c r="F38" s="19"/>
      <c r="G38" s="34"/>
      <c r="H38" s="42"/>
    </row>
    <row r="39" spans="2:20" x14ac:dyDescent="0.3">
      <c r="B39" s="3" t="s">
        <v>15</v>
      </c>
      <c r="C39" s="4" t="s">
        <v>16</v>
      </c>
      <c r="D39" s="21"/>
      <c r="E39" s="26" t="s">
        <v>26</v>
      </c>
      <c r="F39" s="5" t="e">
        <f>(D40*D41)/D42</f>
        <v>#DIV/0!</v>
      </c>
      <c r="G39" s="15"/>
    </row>
    <row r="40" spans="2:20" x14ac:dyDescent="0.3">
      <c r="B40" s="7" t="s">
        <v>17</v>
      </c>
      <c r="C40" s="8" t="s">
        <v>18</v>
      </c>
      <c r="D40" s="20"/>
      <c r="E40" s="26" t="s">
        <v>26</v>
      </c>
      <c r="F40" s="9" t="e">
        <f>(D39*D42)/D41</f>
        <v>#DIV/0!</v>
      </c>
      <c r="G40" s="15"/>
    </row>
    <row r="41" spans="2:20" x14ac:dyDescent="0.3">
      <c r="B41" s="3" t="s">
        <v>19</v>
      </c>
      <c r="C41" s="4" t="s">
        <v>21</v>
      </c>
      <c r="D41" s="20"/>
      <c r="E41" s="26" t="s">
        <v>26</v>
      </c>
      <c r="F41" s="10" t="e">
        <f>(D39*D42)/D40</f>
        <v>#DIV/0!</v>
      </c>
      <c r="G41" s="41"/>
    </row>
    <row r="42" spans="2:20" x14ac:dyDescent="0.3">
      <c r="B42" s="7" t="s">
        <v>20</v>
      </c>
      <c r="C42" s="8" t="s">
        <v>22</v>
      </c>
      <c r="D42" s="20"/>
      <c r="E42" s="26" t="s">
        <v>26</v>
      </c>
      <c r="F42" s="38" t="e">
        <f>(D40*D41)/D39</f>
        <v>#DIV/0!</v>
      </c>
      <c r="G42" s="41"/>
    </row>
    <row r="43" spans="2:20" x14ac:dyDescent="0.3">
      <c r="B43" s="44"/>
      <c r="C43" s="45"/>
      <c r="D43" s="45"/>
      <c r="E43" s="46"/>
      <c r="F43" s="44"/>
      <c r="G43" s="42"/>
    </row>
    <row r="44" spans="2:20" x14ac:dyDescent="0.3">
      <c r="B44" s="15"/>
      <c r="C44" s="36"/>
      <c r="D44" s="36"/>
      <c r="E44" s="37"/>
      <c r="F44" s="15"/>
    </row>
  </sheetData>
  <mergeCells count="3">
    <mergeCell ref="B38:F38"/>
    <mergeCell ref="B5:G5"/>
    <mergeCell ref="B20:G20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DC67-C300-4D5F-8A38-2E814C7F6280}">
  <dimension ref="B4:AB84"/>
  <sheetViews>
    <sheetView topLeftCell="A65" zoomScale="86" workbookViewId="0">
      <selection activeCell="E83" sqref="E81:E83"/>
    </sheetView>
  </sheetViews>
  <sheetFormatPr baseColWidth="10" defaultColWidth="8.88671875" defaultRowHeight="14.4" x14ac:dyDescent="0.3"/>
  <cols>
    <col min="1" max="1" width="14.21875" style="81" customWidth="1"/>
    <col min="2" max="2" width="5" style="81" customWidth="1"/>
    <col min="3" max="3" width="21.21875" style="81" customWidth="1"/>
    <col min="4" max="4" width="12.5546875" style="81" customWidth="1"/>
    <col min="5" max="6" width="12.109375" style="81" customWidth="1"/>
    <col min="7" max="7" width="16.21875" style="81" customWidth="1"/>
    <col min="8" max="8" width="14.6640625" style="81" customWidth="1"/>
    <col min="9" max="9" width="8.88671875" style="81"/>
    <col min="10" max="10" width="13.5546875" style="81" customWidth="1"/>
    <col min="11" max="11" width="12.5546875" style="81" customWidth="1"/>
    <col min="12" max="12" width="8.88671875" style="81" customWidth="1"/>
    <col min="13" max="16384" width="8.88671875" style="81"/>
  </cols>
  <sheetData>
    <row r="4" spans="2:28" ht="33.6" x14ac:dyDescent="0.65">
      <c r="M4" s="82"/>
      <c r="U4" s="83"/>
      <c r="AB4" s="84"/>
    </row>
    <row r="5" spans="2:28" ht="15" thickBot="1" x14ac:dyDescent="0.35"/>
    <row r="6" spans="2:28" ht="24" thickBot="1" x14ac:dyDescent="0.35">
      <c r="B6" s="85" t="s">
        <v>74</v>
      </c>
      <c r="C6" s="86"/>
      <c r="D6" s="86"/>
      <c r="E6" s="86"/>
      <c r="F6" s="87"/>
      <c r="H6" s="85" t="s">
        <v>74</v>
      </c>
      <c r="I6" s="86"/>
      <c r="J6" s="86"/>
      <c r="K6" s="86"/>
      <c r="L6" s="87"/>
    </row>
    <row r="7" spans="2:28" x14ac:dyDescent="0.3">
      <c r="B7" s="88"/>
      <c r="C7" s="88"/>
      <c r="D7" s="88"/>
      <c r="E7" s="88"/>
      <c r="F7" s="88"/>
      <c r="H7" s="88"/>
      <c r="I7" s="88"/>
      <c r="J7" s="88"/>
      <c r="K7" s="88"/>
      <c r="L7" s="88"/>
    </row>
    <row r="8" spans="2:28" ht="15.6" x14ac:dyDescent="0.3">
      <c r="B8" s="88"/>
      <c r="C8" s="89" t="s">
        <v>60</v>
      </c>
      <c r="D8" s="90"/>
      <c r="E8" s="91">
        <f>E49</f>
        <v>0</v>
      </c>
      <c r="F8" s="92" t="s">
        <v>59</v>
      </c>
      <c r="H8" s="88"/>
      <c r="I8" s="89" t="s">
        <v>67</v>
      </c>
      <c r="J8" s="90"/>
      <c r="K8" s="91">
        <f>E48</f>
        <v>0</v>
      </c>
      <c r="L8" s="92" t="s">
        <v>59</v>
      </c>
    </row>
    <row r="9" spans="2:28" x14ac:dyDescent="0.3">
      <c r="B9" s="88"/>
      <c r="C9" s="93" t="s">
        <v>56</v>
      </c>
      <c r="D9" s="94"/>
      <c r="E9" s="91">
        <f>E50</f>
        <v>0</v>
      </c>
      <c r="F9" s="88" t="s">
        <v>57</v>
      </c>
      <c r="H9" s="88"/>
      <c r="I9" s="93" t="s">
        <v>56</v>
      </c>
      <c r="J9" s="94"/>
      <c r="K9" s="91">
        <f>E50</f>
        <v>0</v>
      </c>
      <c r="L9" s="88" t="s">
        <v>57</v>
      </c>
    </row>
    <row r="10" spans="2:28" x14ac:dyDescent="0.3">
      <c r="B10" s="88"/>
      <c r="C10" s="93" t="s">
        <v>66</v>
      </c>
      <c r="D10" s="94"/>
      <c r="E10" s="91">
        <f>E51</f>
        <v>0</v>
      </c>
      <c r="F10" s="88" t="s">
        <v>65</v>
      </c>
      <c r="H10" s="88"/>
      <c r="I10" s="93" t="s">
        <v>66</v>
      </c>
      <c r="J10" s="94"/>
      <c r="K10" s="91">
        <f>E51</f>
        <v>0</v>
      </c>
      <c r="L10" s="88" t="s">
        <v>65</v>
      </c>
    </row>
    <row r="11" spans="2:28" x14ac:dyDescent="0.3">
      <c r="B11" s="88"/>
      <c r="C11" s="88"/>
      <c r="D11" s="88"/>
      <c r="E11" s="88"/>
      <c r="F11" s="88"/>
      <c r="H11" s="88"/>
      <c r="I11" s="88"/>
      <c r="J11" s="88"/>
      <c r="K11" s="88"/>
      <c r="L11" s="88"/>
    </row>
    <row r="12" spans="2:28" x14ac:dyDescent="0.3">
      <c r="B12" s="95" t="s">
        <v>73</v>
      </c>
      <c r="C12" s="95"/>
      <c r="D12" s="96"/>
      <c r="E12" s="97" t="e">
        <f>(E8*E9)/E10</f>
        <v>#DIV/0!</v>
      </c>
      <c r="F12" s="88" t="s">
        <v>26</v>
      </c>
      <c r="H12" s="95" t="s">
        <v>72</v>
      </c>
      <c r="I12" s="95"/>
      <c r="J12" s="96"/>
      <c r="K12" s="97" t="e">
        <f>K9/(K8*K10)</f>
        <v>#DIV/0!</v>
      </c>
      <c r="L12" s="88" t="s">
        <v>26</v>
      </c>
    </row>
    <row r="14" spans="2:28" ht="15" thickBot="1" x14ac:dyDescent="0.35"/>
    <row r="15" spans="2:28" ht="24" thickBot="1" x14ac:dyDescent="0.35">
      <c r="B15" s="85" t="s">
        <v>71</v>
      </c>
      <c r="C15" s="86"/>
      <c r="D15" s="86"/>
      <c r="E15" s="86"/>
      <c r="F15" s="87"/>
      <c r="H15" s="85" t="s">
        <v>70</v>
      </c>
      <c r="I15" s="86"/>
      <c r="J15" s="86"/>
      <c r="K15" s="86"/>
      <c r="L15" s="87"/>
    </row>
    <row r="16" spans="2:28" x14ac:dyDescent="0.3">
      <c r="B16" s="98"/>
      <c r="C16" s="98"/>
      <c r="D16" s="98"/>
      <c r="E16" s="98"/>
      <c r="F16" s="98"/>
      <c r="H16" s="98"/>
      <c r="I16" s="98"/>
      <c r="J16" s="98"/>
      <c r="K16" s="98"/>
      <c r="L16" s="98"/>
    </row>
    <row r="17" spans="2:12" ht="15.6" x14ac:dyDescent="0.3">
      <c r="B17" s="98"/>
      <c r="C17" s="99"/>
      <c r="D17" s="99"/>
      <c r="E17" s="98"/>
      <c r="F17" s="100"/>
      <c r="H17" s="98"/>
      <c r="I17" s="101" t="s">
        <v>60</v>
      </c>
      <c r="J17" s="102"/>
      <c r="K17" s="103">
        <f>E49</f>
        <v>0</v>
      </c>
      <c r="L17" s="100" t="s">
        <v>59</v>
      </c>
    </row>
    <row r="18" spans="2:12" x14ac:dyDescent="0.3">
      <c r="B18" s="98"/>
      <c r="C18" s="99" t="s">
        <v>67</v>
      </c>
      <c r="D18" s="104"/>
      <c r="E18" s="105">
        <f>E48</f>
        <v>0</v>
      </c>
      <c r="F18" s="100" t="s">
        <v>59</v>
      </c>
      <c r="H18" s="98"/>
      <c r="I18" s="106"/>
      <c r="J18" s="106"/>
      <c r="K18" s="98"/>
      <c r="L18" s="98"/>
    </row>
    <row r="19" spans="2:12" x14ac:dyDescent="0.3">
      <c r="B19" s="98"/>
      <c r="C19" s="106"/>
      <c r="D19" s="106"/>
      <c r="E19" s="98"/>
      <c r="F19" s="98"/>
      <c r="H19" s="98"/>
      <c r="I19" s="106"/>
      <c r="J19" s="106"/>
      <c r="K19" s="98"/>
      <c r="L19" s="98"/>
    </row>
    <row r="20" spans="2:12" x14ac:dyDescent="0.3">
      <c r="B20" s="98"/>
      <c r="C20" s="98"/>
      <c r="D20" s="98"/>
      <c r="E20" s="98"/>
      <c r="F20" s="98"/>
      <c r="H20" s="98"/>
      <c r="I20" s="98"/>
      <c r="J20" s="98"/>
      <c r="K20" s="98"/>
      <c r="L20" s="98"/>
    </row>
    <row r="21" spans="2:12" x14ac:dyDescent="0.3">
      <c r="B21" s="107" t="s">
        <v>69</v>
      </c>
      <c r="C21" s="107"/>
      <c r="D21" s="108"/>
      <c r="E21" s="109" t="e">
        <f>1/E18</f>
        <v>#DIV/0!</v>
      </c>
      <c r="F21" s="100" t="s">
        <v>59</v>
      </c>
      <c r="H21" s="107" t="s">
        <v>68</v>
      </c>
      <c r="I21" s="106"/>
      <c r="J21" s="102"/>
      <c r="K21" s="109" t="e">
        <f>1/K17</f>
        <v>#DIV/0!</v>
      </c>
      <c r="L21" s="100" t="s">
        <v>55</v>
      </c>
    </row>
    <row r="23" spans="2:12" ht="15" thickBot="1" x14ac:dyDescent="0.35"/>
    <row r="24" spans="2:12" ht="24" thickBot="1" x14ac:dyDescent="0.35">
      <c r="B24" s="85" t="s">
        <v>56</v>
      </c>
      <c r="C24" s="86"/>
      <c r="D24" s="86"/>
      <c r="E24" s="86"/>
      <c r="F24" s="87"/>
      <c r="H24" s="85" t="s">
        <v>56</v>
      </c>
      <c r="I24" s="86"/>
      <c r="J24" s="86"/>
      <c r="K24" s="86"/>
      <c r="L24" s="87"/>
    </row>
    <row r="25" spans="2:12" x14ac:dyDescent="0.3">
      <c r="B25" s="110"/>
      <c r="C25" s="110"/>
      <c r="D25" s="110"/>
      <c r="E25" s="110"/>
      <c r="F25" s="110"/>
      <c r="H25" s="111"/>
      <c r="I25" s="111"/>
      <c r="J25" s="111"/>
      <c r="K25" s="111"/>
      <c r="L25" s="111"/>
    </row>
    <row r="26" spans="2:12" x14ac:dyDescent="0.3">
      <c r="B26" s="110"/>
      <c r="C26" s="112" t="s">
        <v>61</v>
      </c>
      <c r="D26" s="113"/>
      <c r="E26" s="114">
        <f>E47</f>
        <v>0</v>
      </c>
      <c r="F26" s="115" t="s">
        <v>26</v>
      </c>
      <c r="H26" s="111"/>
      <c r="I26" s="111"/>
      <c r="J26" s="116" t="s">
        <v>61</v>
      </c>
      <c r="K26" s="117">
        <f>E47</f>
        <v>0</v>
      </c>
      <c r="L26" s="111" t="s">
        <v>26</v>
      </c>
    </row>
    <row r="27" spans="2:12" ht="15.6" x14ac:dyDescent="0.3">
      <c r="B27" s="110"/>
      <c r="C27" s="118" t="s">
        <v>60</v>
      </c>
      <c r="D27" s="119"/>
      <c r="E27" s="114">
        <f>E49</f>
        <v>0</v>
      </c>
      <c r="F27" s="110" t="s">
        <v>59</v>
      </c>
      <c r="H27" s="111"/>
      <c r="I27" s="111"/>
      <c r="J27" s="116" t="s">
        <v>67</v>
      </c>
      <c r="K27" s="117">
        <f>E48</f>
        <v>0</v>
      </c>
      <c r="L27" s="111" t="s">
        <v>55</v>
      </c>
    </row>
    <row r="28" spans="2:12" x14ac:dyDescent="0.3">
      <c r="B28" s="110"/>
      <c r="C28" s="120" t="s">
        <v>66</v>
      </c>
      <c r="D28" s="120"/>
      <c r="E28" s="114">
        <f>E51</f>
        <v>0</v>
      </c>
      <c r="F28" s="110" t="s">
        <v>65</v>
      </c>
      <c r="H28" s="111"/>
      <c r="I28" s="111"/>
      <c r="J28" s="116" t="s">
        <v>62</v>
      </c>
      <c r="K28" s="117">
        <f>E51</f>
        <v>0</v>
      </c>
      <c r="L28" s="111" t="s">
        <v>52</v>
      </c>
    </row>
    <row r="29" spans="2:12" x14ac:dyDescent="0.3">
      <c r="B29" s="110"/>
      <c r="C29" s="110"/>
      <c r="D29" s="110"/>
      <c r="E29" s="110"/>
      <c r="F29" s="110"/>
      <c r="H29" s="111"/>
      <c r="I29" s="111"/>
      <c r="J29" s="111"/>
      <c r="K29" s="111"/>
      <c r="L29" s="111"/>
    </row>
    <row r="30" spans="2:12" x14ac:dyDescent="0.3">
      <c r="B30" s="121" t="s">
        <v>64</v>
      </c>
      <c r="C30" s="122"/>
      <c r="D30" s="123"/>
      <c r="E30" s="124" t="e">
        <f>(E26*E28)/E27</f>
        <v>#DIV/0!</v>
      </c>
      <c r="F30" s="110" t="s">
        <v>57</v>
      </c>
      <c r="H30" s="125" t="s">
        <v>63</v>
      </c>
      <c r="I30" s="125"/>
      <c r="J30" s="126"/>
      <c r="K30" s="127">
        <f>K26*K27*K28</f>
        <v>0</v>
      </c>
      <c r="L30" s="111" t="s">
        <v>57</v>
      </c>
    </row>
    <row r="32" spans="2:12" ht="15" thickBot="1" x14ac:dyDescent="0.35"/>
    <row r="33" spans="2:12" ht="24" thickBot="1" x14ac:dyDescent="0.35">
      <c r="B33" s="85" t="s">
        <v>62</v>
      </c>
      <c r="C33" s="86"/>
      <c r="D33" s="86"/>
      <c r="E33" s="86"/>
      <c r="F33" s="87"/>
      <c r="H33" s="85" t="s">
        <v>62</v>
      </c>
      <c r="I33" s="86"/>
      <c r="J33" s="86"/>
      <c r="K33" s="86"/>
      <c r="L33" s="87"/>
    </row>
    <row r="34" spans="2:12" x14ac:dyDescent="0.3">
      <c r="B34" s="128"/>
      <c r="C34" s="128"/>
      <c r="D34" s="128"/>
      <c r="E34" s="128"/>
      <c r="F34" s="128"/>
      <c r="H34" s="128"/>
      <c r="I34" s="128"/>
      <c r="J34" s="128"/>
      <c r="K34" s="128"/>
      <c r="L34" s="128"/>
    </row>
    <row r="35" spans="2:12" x14ac:dyDescent="0.3">
      <c r="B35" s="128"/>
      <c r="C35" s="128"/>
      <c r="D35" s="129" t="s">
        <v>61</v>
      </c>
      <c r="E35" s="130">
        <f>E47</f>
        <v>0</v>
      </c>
      <c r="F35" s="128" t="s">
        <v>26</v>
      </c>
      <c r="H35" s="128"/>
      <c r="I35" s="128"/>
      <c r="J35" s="129" t="s">
        <v>61</v>
      </c>
      <c r="K35" s="130">
        <f>E47</f>
        <v>0</v>
      </c>
      <c r="L35" s="128" t="s">
        <v>26</v>
      </c>
    </row>
    <row r="36" spans="2:12" ht="15.6" x14ac:dyDescent="0.4">
      <c r="B36" s="128"/>
      <c r="C36" s="128"/>
      <c r="D36" s="131" t="s">
        <v>60</v>
      </c>
      <c r="E36" s="130">
        <f>E49</f>
        <v>0</v>
      </c>
      <c r="F36" s="128" t="s">
        <v>59</v>
      </c>
      <c r="H36" s="128"/>
      <c r="I36" s="128"/>
      <c r="J36" s="131" t="s">
        <v>58</v>
      </c>
      <c r="K36" s="130">
        <f>E48</f>
        <v>0</v>
      </c>
      <c r="L36" s="128" t="s">
        <v>55</v>
      </c>
    </row>
    <row r="37" spans="2:12" x14ac:dyDescent="0.3">
      <c r="B37" s="128"/>
      <c r="C37" s="128"/>
      <c r="D37" s="129" t="s">
        <v>56</v>
      </c>
      <c r="E37" s="130">
        <f>E50</f>
        <v>0</v>
      </c>
      <c r="F37" s="128" t="s">
        <v>57</v>
      </c>
      <c r="H37" s="128"/>
      <c r="I37" s="128"/>
      <c r="J37" s="129" t="s">
        <v>56</v>
      </c>
      <c r="K37" s="130">
        <f>E50</f>
        <v>0</v>
      </c>
      <c r="L37" s="128" t="s">
        <v>55</v>
      </c>
    </row>
    <row r="38" spans="2:12" x14ac:dyDescent="0.3">
      <c r="B38" s="128"/>
      <c r="C38" s="128"/>
      <c r="D38" s="128"/>
      <c r="E38" s="128"/>
      <c r="F38" s="128"/>
      <c r="H38" s="128"/>
      <c r="I38" s="128"/>
      <c r="J38" s="128"/>
      <c r="K38" s="128"/>
      <c r="L38" s="128"/>
    </row>
    <row r="39" spans="2:12" ht="15" x14ac:dyDescent="0.35">
      <c r="B39" s="132" t="s">
        <v>54</v>
      </c>
      <c r="C39" s="132"/>
      <c r="D39" s="133"/>
      <c r="E39" s="134" t="e">
        <f>(E37*E36)/E35</f>
        <v>#DIV/0!</v>
      </c>
      <c r="F39" s="128" t="s">
        <v>52</v>
      </c>
      <c r="H39" s="135" t="s">
        <v>53</v>
      </c>
      <c r="I39" s="135"/>
      <c r="J39" s="135"/>
      <c r="K39" s="134" t="e">
        <f>(K37/K36)*K35</f>
        <v>#DIV/0!</v>
      </c>
      <c r="L39" s="128" t="s">
        <v>52</v>
      </c>
    </row>
    <row r="42" spans="2:12" ht="15" thickBot="1" x14ac:dyDescent="0.35"/>
    <row r="43" spans="2:12" ht="24" thickBot="1" x14ac:dyDescent="0.4">
      <c r="C43" s="136" t="s">
        <v>78</v>
      </c>
      <c r="D43" s="137"/>
      <c r="E43" s="138"/>
      <c r="F43" s="138"/>
      <c r="G43" s="139"/>
      <c r="H43" s="140"/>
    </row>
    <row r="44" spans="2:12" s="141" customFormat="1" ht="23.4" x14ac:dyDescent="0.35">
      <c r="C44" s="142"/>
      <c r="D44" s="142"/>
      <c r="E44" s="143" t="s">
        <v>79</v>
      </c>
      <c r="F44" s="143" t="s">
        <v>77</v>
      </c>
      <c r="G44" s="142"/>
      <c r="H44" s="144"/>
    </row>
    <row r="45" spans="2:12" ht="18" x14ac:dyDescent="0.35">
      <c r="C45" s="145" t="s">
        <v>76</v>
      </c>
      <c r="D45" s="145" t="s">
        <v>24</v>
      </c>
      <c r="E45" s="146"/>
      <c r="F45" s="140"/>
      <c r="G45" s="140"/>
      <c r="H45" s="140"/>
    </row>
    <row r="46" spans="2:12" ht="18" x14ac:dyDescent="0.35">
      <c r="C46" s="145" t="s">
        <v>75</v>
      </c>
      <c r="D46" s="145" t="s">
        <v>25</v>
      </c>
      <c r="E46" s="147"/>
      <c r="F46" s="140"/>
      <c r="G46" s="140"/>
      <c r="H46" s="140"/>
    </row>
    <row r="47" spans="2:12" ht="18" x14ac:dyDescent="0.35">
      <c r="C47" s="145" t="s">
        <v>61</v>
      </c>
      <c r="D47" s="148" t="s">
        <v>26</v>
      </c>
      <c r="E47" s="147"/>
      <c r="F47" s="145" t="e">
        <f>OR(E12,K12)</f>
        <v>#DIV/0!</v>
      </c>
      <c r="G47" s="145" t="str">
        <f>B6</f>
        <v xml:space="preserve">Résistance </v>
      </c>
      <c r="H47" s="149" t="str">
        <f ca="1">_xlfn.FORMULATEXT(G47)</f>
        <v>=B6</v>
      </c>
    </row>
    <row r="48" spans="2:12" ht="18" x14ac:dyDescent="0.35">
      <c r="C48" s="145" t="s">
        <v>70</v>
      </c>
      <c r="D48" s="148" t="s">
        <v>67</v>
      </c>
      <c r="E48" s="147"/>
      <c r="F48" s="145" t="e">
        <f>K21</f>
        <v>#DIV/0!</v>
      </c>
      <c r="G48" s="145" t="str">
        <f>H15</f>
        <v>Conductibilité</v>
      </c>
      <c r="H48" s="149" t="str">
        <f ca="1">_xlfn.FORMULATEXT(G48)</f>
        <v>=H15</v>
      </c>
    </row>
    <row r="49" spans="3:14" ht="19.8" x14ac:dyDescent="0.5">
      <c r="C49" s="145" t="s">
        <v>71</v>
      </c>
      <c r="D49" s="150" t="s">
        <v>60</v>
      </c>
      <c r="E49" s="147"/>
      <c r="F49" s="145" t="e">
        <f>E21</f>
        <v>#DIV/0!</v>
      </c>
      <c r="G49" s="145" t="str">
        <f>B15</f>
        <v>Résistivité</v>
      </c>
      <c r="H49" s="149" t="str">
        <f ca="1">_xlfn.FORMULATEXT(G49)</f>
        <v>=B15</v>
      </c>
    </row>
    <row r="50" spans="3:14" ht="18" x14ac:dyDescent="0.35">
      <c r="C50" s="145" t="s">
        <v>56</v>
      </c>
      <c r="D50" s="148" t="s">
        <v>57</v>
      </c>
      <c r="E50" s="147"/>
      <c r="F50" s="145" t="e">
        <f>OR(E30,K30)</f>
        <v>#DIV/0!</v>
      </c>
      <c r="G50" s="145" t="str">
        <f>B24</f>
        <v>Longueur</v>
      </c>
      <c r="H50" s="149" t="str">
        <f ca="1">_xlfn.FORMULATEXT(G50)</f>
        <v>=B24</v>
      </c>
    </row>
    <row r="51" spans="3:14" ht="18" x14ac:dyDescent="0.35">
      <c r="C51" s="145" t="s">
        <v>62</v>
      </c>
      <c r="D51" s="148" t="s">
        <v>52</v>
      </c>
      <c r="E51" s="147"/>
      <c r="F51" s="145" t="e">
        <f>OR(E39,K39)</f>
        <v>#DIV/0!</v>
      </c>
      <c r="G51" s="145" t="str">
        <f>B33</f>
        <v>Section</v>
      </c>
      <c r="H51" s="149" t="str">
        <f ca="1">_xlfn.FORMULATEXT(G51)</f>
        <v>=B33</v>
      </c>
    </row>
    <row r="58" spans="3:14" x14ac:dyDescent="0.3">
      <c r="C58" s="151" t="s">
        <v>123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</row>
    <row r="59" spans="3:14" x14ac:dyDescent="0.3"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</row>
    <row r="60" spans="3:14" x14ac:dyDescent="0.3"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</row>
    <row r="61" spans="3:14" x14ac:dyDescent="0.3">
      <c r="C61" s="153"/>
      <c r="D61" s="154"/>
      <c r="E61" s="153"/>
      <c r="F61" s="155"/>
      <c r="G61" s="153"/>
      <c r="H61" s="153"/>
      <c r="I61" s="153"/>
      <c r="J61" s="153"/>
      <c r="K61" s="153"/>
      <c r="L61" s="153"/>
      <c r="M61" s="153"/>
      <c r="N61" s="153"/>
    </row>
    <row r="62" spans="3:14" x14ac:dyDescent="0.3">
      <c r="C62" s="153"/>
      <c r="D62" s="154"/>
      <c r="E62" s="153"/>
      <c r="F62" s="155"/>
      <c r="G62" s="153"/>
      <c r="H62" s="153"/>
      <c r="I62" s="153"/>
      <c r="J62" s="153"/>
      <c r="K62" s="153"/>
      <c r="L62" s="153"/>
      <c r="M62" s="153"/>
      <c r="N62" s="153"/>
    </row>
    <row r="63" spans="3:14" ht="15" thickBot="1" x14ac:dyDescent="0.35">
      <c r="C63" s="153"/>
      <c r="D63" s="154"/>
      <c r="E63" s="153"/>
      <c r="F63" s="155"/>
      <c r="G63" s="153"/>
      <c r="H63" s="153"/>
      <c r="I63" s="156"/>
      <c r="J63" s="153"/>
      <c r="K63" s="153"/>
      <c r="L63" s="153"/>
      <c r="M63" s="153"/>
      <c r="N63" s="153"/>
    </row>
    <row r="64" spans="3:14" ht="21.6" thickBot="1" x14ac:dyDescent="0.35">
      <c r="C64" s="157" t="s">
        <v>124</v>
      </c>
      <c r="D64" s="158"/>
      <c r="E64" s="158"/>
      <c r="F64" s="158"/>
      <c r="G64" s="158"/>
      <c r="H64" s="159"/>
      <c r="I64" s="160"/>
      <c r="J64" s="156"/>
      <c r="K64" s="153"/>
      <c r="L64" s="153"/>
      <c r="M64" s="153"/>
      <c r="N64" s="153"/>
    </row>
    <row r="65" spans="3:14" x14ac:dyDescent="0.3">
      <c r="C65" s="161" t="s">
        <v>124</v>
      </c>
      <c r="D65" s="162" t="s">
        <v>125</v>
      </c>
      <c r="E65" s="163"/>
      <c r="F65" s="164" t="s">
        <v>24</v>
      </c>
      <c r="G65" s="165">
        <f>E66*E68</f>
        <v>0</v>
      </c>
      <c r="H65" s="165" t="e">
        <f>(E66*E67*E70)/E69</f>
        <v>#DIV/0!</v>
      </c>
      <c r="I65" s="166"/>
      <c r="J65" s="156"/>
      <c r="K65" s="153"/>
      <c r="L65" s="153"/>
      <c r="M65" s="153"/>
      <c r="N65" s="153"/>
    </row>
    <row r="66" spans="3:14" x14ac:dyDescent="0.3">
      <c r="C66" s="167" t="s">
        <v>84</v>
      </c>
      <c r="D66" s="168" t="s">
        <v>12</v>
      </c>
      <c r="E66" s="169"/>
      <c r="F66" s="170" t="s">
        <v>25</v>
      </c>
      <c r="G66" s="171" t="e">
        <f>(E69*E65)/(E67*E70)</f>
        <v>#DIV/0!</v>
      </c>
      <c r="H66" s="172"/>
      <c r="I66" s="173"/>
      <c r="J66" s="153"/>
      <c r="K66" s="153"/>
      <c r="L66" s="153"/>
      <c r="M66" s="153"/>
      <c r="N66" s="153"/>
    </row>
    <row r="67" spans="3:14" x14ac:dyDescent="0.3">
      <c r="C67" s="174" t="s">
        <v>126</v>
      </c>
      <c r="D67" s="168" t="s">
        <v>127</v>
      </c>
      <c r="E67" s="169"/>
      <c r="F67" s="170" t="s">
        <v>57</v>
      </c>
      <c r="G67" s="171" t="e">
        <f>(E69*E65)/(E66*E70)</f>
        <v>#DIV/0!</v>
      </c>
      <c r="H67" s="175"/>
      <c r="I67" s="173"/>
      <c r="J67" s="153"/>
      <c r="K67" s="153"/>
      <c r="L67" s="153"/>
      <c r="M67" s="153"/>
      <c r="N67" s="153"/>
    </row>
    <row r="68" spans="3:14" x14ac:dyDescent="0.3">
      <c r="C68" s="167" t="s">
        <v>128</v>
      </c>
      <c r="D68" s="176" t="s">
        <v>14</v>
      </c>
      <c r="E68" s="169"/>
      <c r="F68" s="177" t="s">
        <v>26</v>
      </c>
      <c r="G68" s="178"/>
      <c r="H68" s="179"/>
      <c r="I68" s="173"/>
      <c r="J68" s="153"/>
      <c r="K68" s="153"/>
      <c r="L68" s="153"/>
      <c r="M68" s="153"/>
      <c r="N68" s="153"/>
    </row>
    <row r="69" spans="3:14" x14ac:dyDescent="0.3">
      <c r="C69" s="174" t="s">
        <v>129</v>
      </c>
      <c r="D69" s="168" t="s">
        <v>25</v>
      </c>
      <c r="E69" s="180"/>
      <c r="F69" s="170" t="s">
        <v>65</v>
      </c>
      <c r="G69" s="171" t="e">
        <f>(E66*E67*E70)/E65</f>
        <v>#DIV/0!</v>
      </c>
      <c r="H69" s="154"/>
      <c r="I69" s="153"/>
      <c r="J69" s="153"/>
      <c r="K69" s="153"/>
      <c r="L69" s="153"/>
      <c r="M69" s="153"/>
      <c r="N69" s="153"/>
    </row>
    <row r="70" spans="3:14" ht="15.6" x14ac:dyDescent="0.3">
      <c r="C70" s="174" t="s">
        <v>130</v>
      </c>
      <c r="D70" s="181" t="s">
        <v>60</v>
      </c>
      <c r="E70" s="182"/>
      <c r="F70" s="164" t="s">
        <v>59</v>
      </c>
      <c r="G70" s="154"/>
      <c r="H70" s="154"/>
      <c r="I70" s="153"/>
      <c r="J70" s="153"/>
      <c r="K70" s="153"/>
      <c r="L70" s="153"/>
      <c r="M70" s="153"/>
      <c r="N70" s="153"/>
    </row>
    <row r="71" spans="3:14" x14ac:dyDescent="0.3">
      <c r="C71" s="153"/>
      <c r="D71" s="154"/>
      <c r="E71" s="153"/>
      <c r="F71" s="155"/>
      <c r="G71" s="154"/>
      <c r="H71" s="154"/>
      <c r="I71" s="153"/>
      <c r="J71" s="153"/>
      <c r="K71" s="153"/>
      <c r="L71" s="153"/>
      <c r="M71" s="153"/>
      <c r="N71" s="153"/>
    </row>
    <row r="79" spans="3:14" ht="15" thickBot="1" x14ac:dyDescent="0.35"/>
    <row r="80" spans="3:14" ht="21.6" thickBot="1" x14ac:dyDescent="0.35">
      <c r="C80" s="157" t="s">
        <v>85</v>
      </c>
      <c r="D80" s="158"/>
      <c r="E80" s="158"/>
      <c r="F80" s="158"/>
      <c r="G80" s="159"/>
      <c r="H80" s="160"/>
      <c r="I80" s="160"/>
    </row>
    <row r="81" spans="3:9" x14ac:dyDescent="0.3">
      <c r="C81" s="161" t="s">
        <v>131</v>
      </c>
      <c r="D81" s="183" t="s">
        <v>12</v>
      </c>
      <c r="E81" s="163"/>
      <c r="F81" s="184" t="s">
        <v>25</v>
      </c>
      <c r="G81" s="165">
        <f>E82*E83</f>
        <v>0</v>
      </c>
      <c r="H81" s="173"/>
      <c r="I81" s="173"/>
    </row>
    <row r="82" spans="3:9" x14ac:dyDescent="0.3">
      <c r="C82" s="167" t="s">
        <v>129</v>
      </c>
      <c r="D82" s="168" t="s">
        <v>25</v>
      </c>
      <c r="E82" s="169"/>
      <c r="F82" s="170" t="s">
        <v>65</v>
      </c>
      <c r="G82" s="171" t="e">
        <f>E81/E83</f>
        <v>#DIV/0!</v>
      </c>
      <c r="H82" s="173"/>
      <c r="I82" s="173"/>
    </row>
    <row r="83" spans="3:9" x14ac:dyDescent="0.3">
      <c r="C83" s="174" t="s">
        <v>132</v>
      </c>
      <c r="D83" s="168" t="s">
        <v>133</v>
      </c>
      <c r="E83" s="169"/>
      <c r="F83" s="170" t="s">
        <v>134</v>
      </c>
      <c r="G83" s="171" t="e">
        <f>E81/E82</f>
        <v>#DIV/0!</v>
      </c>
      <c r="H83" s="173"/>
      <c r="I83" s="173"/>
    </row>
    <row r="84" spans="3:9" x14ac:dyDescent="0.3">
      <c r="H84" s="185"/>
      <c r="I84" s="185"/>
    </row>
  </sheetData>
  <mergeCells count="35">
    <mergeCell ref="C80:G80"/>
    <mergeCell ref="B6:F6"/>
    <mergeCell ref="C43:G43"/>
    <mergeCell ref="C58:N60"/>
    <mergeCell ref="C64:H64"/>
    <mergeCell ref="B24:F24"/>
    <mergeCell ref="B15:F15"/>
    <mergeCell ref="B12:D12"/>
    <mergeCell ref="C10:D10"/>
    <mergeCell ref="C9:D9"/>
    <mergeCell ref="C8:D8"/>
    <mergeCell ref="I10:J10"/>
    <mergeCell ref="H12:J12"/>
    <mergeCell ref="B21:D21"/>
    <mergeCell ref="C19:D19"/>
    <mergeCell ref="C18:D18"/>
    <mergeCell ref="C17:D17"/>
    <mergeCell ref="H15:L15"/>
    <mergeCell ref="H6:L6"/>
    <mergeCell ref="I8:J8"/>
    <mergeCell ref="I9:J9"/>
    <mergeCell ref="I17:J17"/>
    <mergeCell ref="I18:J18"/>
    <mergeCell ref="I19:J19"/>
    <mergeCell ref="H21:J21"/>
    <mergeCell ref="B33:F33"/>
    <mergeCell ref="B39:D39"/>
    <mergeCell ref="H39:J39"/>
    <mergeCell ref="H33:L33"/>
    <mergeCell ref="H24:L24"/>
    <mergeCell ref="H30:J30"/>
    <mergeCell ref="C27:D27"/>
    <mergeCell ref="C28:D28"/>
    <mergeCell ref="B30:D30"/>
    <mergeCell ref="C26:D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AE58-A776-4263-90D2-830BB44516CA}">
  <dimension ref="B4:L37"/>
  <sheetViews>
    <sheetView topLeftCell="A7" zoomScale="107" zoomScaleNormal="164" workbookViewId="0">
      <selection activeCell="Q13" sqref="Q13"/>
    </sheetView>
  </sheetViews>
  <sheetFormatPr baseColWidth="10" defaultColWidth="8.88671875" defaultRowHeight="14.4" x14ac:dyDescent="0.3"/>
  <cols>
    <col min="1" max="1" width="8.88671875" style="2"/>
    <col min="2" max="2" width="14.5546875" style="2" customWidth="1"/>
    <col min="3" max="3" width="6.21875" style="13" customWidth="1"/>
    <col min="4" max="4" width="8.88671875" style="2"/>
    <col min="5" max="5" width="3.21875" style="22" customWidth="1"/>
    <col min="6" max="7" width="8.88671875" style="2"/>
    <col min="8" max="8" width="3" style="13" customWidth="1"/>
    <col min="9" max="16384" width="8.88671875" style="2"/>
  </cols>
  <sheetData>
    <row r="4" spans="2:12" ht="15" thickBot="1" x14ac:dyDescent="0.35"/>
    <row r="5" spans="2:12" ht="21.6" thickBot="1" x14ac:dyDescent="0.35">
      <c r="B5" s="195" t="s">
        <v>135</v>
      </c>
      <c r="C5" s="196"/>
      <c r="D5" s="196"/>
      <c r="E5" s="196"/>
      <c r="F5" s="196"/>
      <c r="G5" s="196"/>
      <c r="H5" s="197"/>
    </row>
    <row r="6" spans="2:12" x14ac:dyDescent="0.3">
      <c r="B6" s="186" t="s">
        <v>137</v>
      </c>
      <c r="C6" s="187" t="s">
        <v>2</v>
      </c>
      <c r="D6" s="211">
        <f>D9*D8</f>
        <v>0</v>
      </c>
      <c r="E6" s="212"/>
      <c r="F6" s="210" t="e">
        <f>D7/D8</f>
        <v>#DIV/0!</v>
      </c>
      <c r="G6" s="210">
        <f>SQRT(D7*D9)</f>
        <v>0</v>
      </c>
      <c r="H6" s="210" t="s">
        <v>24</v>
      </c>
    </row>
    <row r="7" spans="2:12" x14ac:dyDescent="0.3">
      <c r="B7" s="188" t="s">
        <v>81</v>
      </c>
      <c r="C7" s="187" t="s">
        <v>82</v>
      </c>
      <c r="D7" s="192"/>
      <c r="E7" s="193" t="s">
        <v>83</v>
      </c>
      <c r="F7" s="71"/>
      <c r="G7" s="44"/>
      <c r="H7" s="36"/>
      <c r="L7"/>
    </row>
    <row r="8" spans="2:12" x14ac:dyDescent="0.3">
      <c r="B8" s="189" t="s">
        <v>131</v>
      </c>
      <c r="C8" s="190" t="s">
        <v>12</v>
      </c>
      <c r="D8" s="192"/>
      <c r="E8" s="193" t="s">
        <v>25</v>
      </c>
      <c r="F8" s="41"/>
      <c r="G8" s="15"/>
      <c r="H8" s="36"/>
    </row>
    <row r="9" spans="2:12" x14ac:dyDescent="0.3">
      <c r="B9" s="191" t="s">
        <v>61</v>
      </c>
      <c r="C9" s="190" t="s">
        <v>14</v>
      </c>
      <c r="D9" s="192"/>
      <c r="E9" s="194" t="s">
        <v>26</v>
      </c>
      <c r="F9" s="41"/>
      <c r="G9" s="15"/>
      <c r="H9" s="36"/>
    </row>
    <row r="10" spans="2:12" x14ac:dyDescent="0.3">
      <c r="B10" s="15"/>
      <c r="C10" s="36"/>
      <c r="D10" s="36"/>
      <c r="E10" s="35"/>
      <c r="F10" s="15"/>
      <c r="G10" s="15"/>
      <c r="H10" s="36"/>
    </row>
    <row r="11" spans="2:12" ht="15" thickBot="1" x14ac:dyDescent="0.35">
      <c r="B11" s="15"/>
      <c r="C11" s="36"/>
      <c r="D11" s="36"/>
      <c r="E11" s="35"/>
      <c r="F11" s="15"/>
      <c r="G11" s="15"/>
      <c r="H11" s="36"/>
    </row>
    <row r="12" spans="2:12" ht="21.6" thickBot="1" x14ac:dyDescent="0.35">
      <c r="B12" s="198" t="s">
        <v>138</v>
      </c>
      <c r="C12" s="199"/>
      <c r="D12" s="199"/>
      <c r="E12" s="199"/>
      <c r="F12" s="199"/>
      <c r="G12" s="199"/>
      <c r="H12" s="200"/>
    </row>
    <row r="13" spans="2:12" x14ac:dyDescent="0.3">
      <c r="B13" s="201" t="s">
        <v>61</v>
      </c>
      <c r="C13" s="202" t="s">
        <v>14</v>
      </c>
      <c r="D13" s="213" t="e">
        <f>D16/D15</f>
        <v>#DIV/0!</v>
      </c>
      <c r="E13" s="214"/>
      <c r="F13" s="201" t="e">
        <f>D16^2/D14</f>
        <v>#DIV/0!</v>
      </c>
      <c r="G13" s="201" t="e">
        <f>D14/D15^2</f>
        <v>#DIV/0!</v>
      </c>
      <c r="H13" s="202" t="s">
        <v>26</v>
      </c>
    </row>
    <row r="14" spans="2:12" x14ac:dyDescent="0.3">
      <c r="B14" s="203" t="s">
        <v>81</v>
      </c>
      <c r="C14" s="202" t="s">
        <v>82</v>
      </c>
      <c r="D14" s="208"/>
      <c r="E14" s="209" t="s">
        <v>83</v>
      </c>
      <c r="F14" s="71"/>
    </row>
    <row r="15" spans="2:12" x14ac:dyDescent="0.3">
      <c r="B15" s="204" t="s">
        <v>131</v>
      </c>
      <c r="C15" s="205" t="s">
        <v>12</v>
      </c>
      <c r="D15" s="208"/>
      <c r="E15" s="209" t="s">
        <v>25</v>
      </c>
      <c r="F15" s="41"/>
      <c r="G15" s="42"/>
    </row>
    <row r="16" spans="2:12" x14ac:dyDescent="0.3">
      <c r="B16" s="206" t="s">
        <v>76</v>
      </c>
      <c r="C16" s="205" t="s">
        <v>2</v>
      </c>
      <c r="D16" s="208"/>
      <c r="E16" s="207" t="s">
        <v>24</v>
      </c>
      <c r="F16" s="41"/>
      <c r="G16" s="42"/>
    </row>
    <row r="17" spans="2:8" x14ac:dyDescent="0.3">
      <c r="B17" s="15"/>
      <c r="C17" s="36"/>
      <c r="D17" s="36"/>
      <c r="E17" s="37"/>
      <c r="F17" s="15"/>
      <c r="G17" s="15"/>
    </row>
    <row r="18" spans="2:8" ht="15" thickBot="1" x14ac:dyDescent="0.35">
      <c r="B18" s="15"/>
      <c r="C18" s="36"/>
      <c r="D18" s="36"/>
      <c r="E18" s="37"/>
      <c r="F18" s="15"/>
      <c r="G18" s="15"/>
    </row>
    <row r="19" spans="2:8" ht="21.6" thickBot="1" x14ac:dyDescent="0.35">
      <c r="B19" s="17" t="s">
        <v>139</v>
      </c>
      <c r="C19" s="18"/>
      <c r="D19" s="18"/>
      <c r="E19" s="18"/>
      <c r="F19" s="18"/>
      <c r="G19" s="18"/>
      <c r="H19" s="19"/>
    </row>
    <row r="20" spans="2:8" x14ac:dyDescent="0.3">
      <c r="B20" s="72" t="s">
        <v>81</v>
      </c>
      <c r="C20" s="4" t="s">
        <v>82</v>
      </c>
      <c r="D20" s="215">
        <f>D23*D22</f>
        <v>0</v>
      </c>
      <c r="E20" s="216"/>
      <c r="F20" s="72">
        <f>D21*D22^2</f>
        <v>0</v>
      </c>
      <c r="G20" s="72" t="e">
        <f>D23^2/D21</f>
        <v>#DIV/0!</v>
      </c>
      <c r="H20" s="4" t="s">
        <v>83</v>
      </c>
    </row>
    <row r="21" spans="2:8" x14ac:dyDescent="0.3">
      <c r="B21" s="3" t="s">
        <v>61</v>
      </c>
      <c r="C21" s="4" t="s">
        <v>14</v>
      </c>
      <c r="D21" s="20"/>
      <c r="E21" s="25" t="s">
        <v>26</v>
      </c>
      <c r="F21" s="71"/>
    </row>
    <row r="22" spans="2:8" x14ac:dyDescent="0.3">
      <c r="B22" s="7" t="s">
        <v>131</v>
      </c>
      <c r="C22" s="8" t="s">
        <v>12</v>
      </c>
      <c r="D22" s="20"/>
      <c r="E22" s="25" t="s">
        <v>25</v>
      </c>
      <c r="F22" s="41"/>
      <c r="G22" s="42"/>
    </row>
    <row r="23" spans="2:8" x14ac:dyDescent="0.3">
      <c r="B23" s="11" t="s">
        <v>76</v>
      </c>
      <c r="C23" s="8" t="s">
        <v>2</v>
      </c>
      <c r="D23" s="20"/>
      <c r="E23" s="26" t="s">
        <v>24</v>
      </c>
      <c r="F23" s="41"/>
      <c r="G23" s="42"/>
    </row>
    <row r="24" spans="2:8" x14ac:dyDescent="0.3">
      <c r="C24" s="2"/>
      <c r="E24" s="2"/>
    </row>
    <row r="25" spans="2:8" ht="15" thickBot="1" x14ac:dyDescent="0.35">
      <c r="C25" s="2"/>
      <c r="E25" s="2"/>
    </row>
    <row r="26" spans="2:8" ht="21.6" thickBot="1" x14ac:dyDescent="0.35">
      <c r="B26" s="217" t="s">
        <v>136</v>
      </c>
      <c r="C26" s="218"/>
      <c r="D26" s="218"/>
      <c r="E26" s="218"/>
      <c r="F26" s="218"/>
      <c r="G26" s="218"/>
      <c r="H26" s="219"/>
    </row>
    <row r="27" spans="2:8" x14ac:dyDescent="0.3">
      <c r="B27" s="220" t="s">
        <v>84</v>
      </c>
      <c r="C27" s="221" t="s">
        <v>25</v>
      </c>
      <c r="D27" s="226" t="e">
        <f>D30/D28</f>
        <v>#DIV/0!</v>
      </c>
      <c r="E27" s="227"/>
      <c r="F27" s="220" t="e">
        <f>D29/D30</f>
        <v>#DIV/0!</v>
      </c>
      <c r="G27" s="220" t="e">
        <f>SQRT(D29/D28)</f>
        <v>#DIV/0!</v>
      </c>
      <c r="H27" s="221" t="s">
        <v>12</v>
      </c>
    </row>
    <row r="28" spans="2:8" x14ac:dyDescent="0.3">
      <c r="B28" s="222" t="s">
        <v>61</v>
      </c>
      <c r="C28" s="221" t="s">
        <v>14</v>
      </c>
      <c r="D28" s="228"/>
      <c r="E28" s="229" t="s">
        <v>26</v>
      </c>
      <c r="F28" s="71"/>
    </row>
    <row r="29" spans="2:8" x14ac:dyDescent="0.3">
      <c r="B29" s="223" t="s">
        <v>81</v>
      </c>
      <c r="C29" s="224" t="s">
        <v>82</v>
      </c>
      <c r="D29" s="228"/>
      <c r="E29" s="229" t="s">
        <v>83</v>
      </c>
      <c r="F29" s="41"/>
      <c r="G29" s="42"/>
    </row>
    <row r="30" spans="2:8" x14ac:dyDescent="0.3">
      <c r="B30" s="225" t="s">
        <v>76</v>
      </c>
      <c r="C30" s="224" t="s">
        <v>2</v>
      </c>
      <c r="D30" s="228"/>
      <c r="E30" s="230" t="s">
        <v>24</v>
      </c>
      <c r="F30" s="41"/>
      <c r="G30" s="42"/>
    </row>
    <row r="31" spans="2:8" x14ac:dyDescent="0.3">
      <c r="C31" s="2"/>
      <c r="E31" s="2"/>
    </row>
    <row r="32" spans="2:8" x14ac:dyDescent="0.3">
      <c r="C32" s="2"/>
      <c r="E32" s="2"/>
    </row>
    <row r="33" spans="3:5" x14ac:dyDescent="0.3">
      <c r="C33" s="2"/>
      <c r="E33" s="2"/>
    </row>
    <row r="34" spans="3:5" x14ac:dyDescent="0.3">
      <c r="C34" s="2"/>
      <c r="E34" s="2"/>
    </row>
    <row r="35" spans="3:5" x14ac:dyDescent="0.3">
      <c r="C35" s="2"/>
      <c r="E35" s="2"/>
    </row>
    <row r="36" spans="3:5" x14ac:dyDescent="0.3">
      <c r="C36" s="2"/>
      <c r="E36" s="2"/>
    </row>
    <row r="37" spans="3:5" x14ac:dyDescent="0.3">
      <c r="C37" s="2"/>
      <c r="E37" s="2"/>
    </row>
  </sheetData>
  <mergeCells count="8">
    <mergeCell ref="B26:H26"/>
    <mergeCell ref="D27:E27"/>
    <mergeCell ref="D13:E13"/>
    <mergeCell ref="B5:H5"/>
    <mergeCell ref="B12:H12"/>
    <mergeCell ref="B19:H19"/>
    <mergeCell ref="D20:E20"/>
    <mergeCell ref="D6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4EFC-FC79-4FB8-8CA1-1D9646381C58}">
  <dimension ref="B5:AK23"/>
  <sheetViews>
    <sheetView tabSelected="1" topLeftCell="A12" zoomScale="120" zoomScaleNormal="65" workbookViewId="0">
      <selection activeCell="I18" sqref="I18:K18"/>
    </sheetView>
  </sheetViews>
  <sheetFormatPr baseColWidth="10" defaultRowHeight="14.4" x14ac:dyDescent="0.3"/>
  <cols>
    <col min="3" max="6" width="11.5546875" style="1"/>
    <col min="14" max="14" width="3.6640625" customWidth="1"/>
    <col min="15" max="15" width="12.88671875" customWidth="1"/>
    <col min="18" max="18" width="3.6640625" style="1" customWidth="1"/>
    <col min="20" max="20" width="3.21875" style="1" customWidth="1"/>
    <col min="23" max="23" width="4" customWidth="1"/>
    <col min="24" max="24" width="6.44140625" customWidth="1"/>
    <col min="25" max="25" width="10" customWidth="1"/>
    <col min="26" max="26" width="5.33203125" customWidth="1"/>
    <col min="27" max="27" width="9.6640625" customWidth="1"/>
    <col min="28" max="28" width="3.33203125" customWidth="1"/>
    <col min="29" max="32" width="7.109375" customWidth="1"/>
    <col min="33" max="33" width="3.33203125" style="1" customWidth="1"/>
    <col min="35" max="37" width="2.5546875" customWidth="1"/>
  </cols>
  <sheetData>
    <row r="5" spans="2:26" x14ac:dyDescent="0.3">
      <c r="B5" s="231"/>
      <c r="C5" s="1">
        <v>0</v>
      </c>
      <c r="D5" s="231"/>
      <c r="E5" s="1">
        <v>0</v>
      </c>
      <c r="F5" s="231"/>
      <c r="G5" s="1">
        <v>0</v>
      </c>
      <c r="H5" s="1"/>
      <c r="I5" s="1"/>
      <c r="J5" s="1"/>
      <c r="K5" s="1"/>
      <c r="L5" s="1"/>
      <c r="M5" s="242"/>
      <c r="N5" s="244" t="s">
        <v>90</v>
      </c>
      <c r="O5">
        <v>0.01</v>
      </c>
      <c r="Q5" s="56"/>
      <c r="R5" s="245" t="s">
        <v>140</v>
      </c>
      <c r="S5">
        <v>20</v>
      </c>
      <c r="T5" s="1" t="s">
        <v>141</v>
      </c>
      <c r="V5" s="231"/>
      <c r="X5">
        <v>200</v>
      </c>
      <c r="Y5" s="1" t="s">
        <v>142</v>
      </c>
      <c r="Z5" s="1"/>
    </row>
    <row r="6" spans="2:26" x14ac:dyDescent="0.3">
      <c r="B6" s="232"/>
      <c r="C6" s="1">
        <v>1</v>
      </c>
      <c r="D6" s="232"/>
      <c r="E6" s="1">
        <v>1</v>
      </c>
      <c r="F6" s="232"/>
      <c r="G6" s="1">
        <v>1</v>
      </c>
      <c r="H6" s="1"/>
      <c r="I6" s="1"/>
      <c r="J6" s="1"/>
      <c r="K6" s="1"/>
      <c r="L6" s="1"/>
      <c r="M6" s="243"/>
      <c r="N6" s="244" t="s">
        <v>90</v>
      </c>
      <c r="O6">
        <v>0.1</v>
      </c>
      <c r="Q6" s="242"/>
      <c r="R6" s="245" t="s">
        <v>140</v>
      </c>
      <c r="S6">
        <v>10</v>
      </c>
      <c r="T6" s="1" t="s">
        <v>141</v>
      </c>
      <c r="V6" s="232"/>
      <c r="X6">
        <v>100</v>
      </c>
      <c r="Y6" s="1" t="s">
        <v>142</v>
      </c>
      <c r="Z6" s="1"/>
    </row>
    <row r="7" spans="2:26" x14ac:dyDescent="0.3">
      <c r="B7" s="233"/>
      <c r="C7" s="1">
        <v>2</v>
      </c>
      <c r="D7" s="233"/>
      <c r="E7" s="1">
        <v>2</v>
      </c>
      <c r="F7" s="233"/>
      <c r="G7" s="1">
        <v>2</v>
      </c>
      <c r="H7" s="1"/>
      <c r="I7" s="1"/>
      <c r="J7" s="1"/>
      <c r="K7" s="1"/>
      <c r="L7" s="1"/>
      <c r="M7" s="231"/>
      <c r="N7" s="244" t="s">
        <v>90</v>
      </c>
      <c r="O7">
        <v>1</v>
      </c>
      <c r="Q7" s="243"/>
      <c r="R7" s="245" t="s">
        <v>140</v>
      </c>
      <c r="S7">
        <v>5</v>
      </c>
      <c r="T7" s="1" t="s">
        <v>141</v>
      </c>
      <c r="V7" s="233"/>
      <c r="X7">
        <v>50</v>
      </c>
      <c r="Y7" s="1" t="s">
        <v>142</v>
      </c>
      <c r="Z7" s="1"/>
    </row>
    <row r="8" spans="2:26" x14ac:dyDescent="0.3">
      <c r="B8" s="234"/>
      <c r="C8" s="1">
        <v>3</v>
      </c>
      <c r="D8" s="234"/>
      <c r="E8" s="1">
        <v>3</v>
      </c>
      <c r="F8" s="234"/>
      <c r="G8" s="1">
        <v>3</v>
      </c>
      <c r="H8" s="1"/>
      <c r="I8" s="1"/>
      <c r="J8" s="1"/>
      <c r="K8" s="1"/>
      <c r="L8" s="1"/>
      <c r="M8" s="232"/>
      <c r="N8" s="244" t="s">
        <v>90</v>
      </c>
      <c r="O8">
        <v>10</v>
      </c>
      <c r="Q8" s="232"/>
      <c r="R8" s="245" t="s">
        <v>140</v>
      </c>
      <c r="S8">
        <v>1</v>
      </c>
      <c r="T8" s="1" t="s">
        <v>141</v>
      </c>
      <c r="V8" s="234"/>
      <c r="X8">
        <v>15</v>
      </c>
      <c r="Y8" s="1" t="s">
        <v>142</v>
      </c>
      <c r="Z8" s="1"/>
    </row>
    <row r="9" spans="2:26" x14ac:dyDescent="0.3">
      <c r="B9" s="235"/>
      <c r="C9" s="1">
        <v>4</v>
      </c>
      <c r="D9" s="235"/>
      <c r="E9" s="1">
        <v>4</v>
      </c>
      <c r="F9" s="235"/>
      <c r="G9" s="1">
        <v>4</v>
      </c>
      <c r="H9" s="1"/>
      <c r="I9" s="1"/>
      <c r="J9" s="1"/>
      <c r="K9" s="1"/>
      <c r="L9" s="1"/>
      <c r="M9" s="233"/>
      <c r="N9" s="244" t="s">
        <v>90</v>
      </c>
      <c r="O9">
        <v>100</v>
      </c>
      <c r="Q9" s="233"/>
      <c r="R9" s="245" t="s">
        <v>140</v>
      </c>
      <c r="S9">
        <v>2</v>
      </c>
      <c r="T9" s="1" t="s">
        <v>141</v>
      </c>
      <c r="V9" s="235"/>
      <c r="X9">
        <v>25</v>
      </c>
      <c r="Y9" s="1" t="s">
        <v>142</v>
      </c>
      <c r="Z9" s="1"/>
    </row>
    <row r="10" spans="2:26" x14ac:dyDescent="0.3">
      <c r="B10" s="236"/>
      <c r="C10" s="1">
        <v>5</v>
      </c>
      <c r="D10" s="236"/>
      <c r="E10" s="1">
        <v>5</v>
      </c>
      <c r="F10" s="236"/>
      <c r="G10" s="1">
        <v>5</v>
      </c>
      <c r="H10" s="1"/>
      <c r="I10" s="1"/>
      <c r="J10" s="1"/>
      <c r="K10" s="1"/>
      <c r="L10" s="1"/>
      <c r="M10" s="234"/>
      <c r="N10" s="244" t="s">
        <v>90</v>
      </c>
      <c r="O10">
        <v>1000</v>
      </c>
      <c r="Q10" s="236"/>
      <c r="R10" s="245" t="s">
        <v>140</v>
      </c>
      <c r="S10">
        <v>0.5</v>
      </c>
      <c r="T10" s="1" t="s">
        <v>141</v>
      </c>
      <c r="V10" s="237"/>
      <c r="X10">
        <v>10</v>
      </c>
      <c r="Y10" s="1" t="s">
        <v>142</v>
      </c>
      <c r="Z10" s="1"/>
    </row>
    <row r="11" spans="2:26" x14ac:dyDescent="0.3">
      <c r="B11" s="237"/>
      <c r="C11" s="1">
        <v>6</v>
      </c>
      <c r="D11" s="237"/>
      <c r="E11" s="1">
        <v>6</v>
      </c>
      <c r="F11" s="237"/>
      <c r="G11" s="1">
        <v>6</v>
      </c>
      <c r="H11" s="1"/>
      <c r="I11" s="1"/>
      <c r="J11" s="1"/>
      <c r="K11" s="1"/>
      <c r="L11" s="1"/>
      <c r="M11" s="235"/>
      <c r="N11" s="244" t="s">
        <v>90</v>
      </c>
      <c r="O11">
        <v>10000</v>
      </c>
      <c r="Q11" s="237"/>
      <c r="R11" s="245" t="s">
        <v>140</v>
      </c>
      <c r="S11">
        <v>0.25</v>
      </c>
      <c r="T11" s="1" t="s">
        <v>141</v>
      </c>
      <c r="V11" s="238"/>
      <c r="X11">
        <v>5</v>
      </c>
      <c r="Y11" s="1" t="s">
        <v>142</v>
      </c>
      <c r="Z11" s="1"/>
    </row>
    <row r="12" spans="2:26" x14ac:dyDescent="0.3">
      <c r="B12" s="238"/>
      <c r="C12" s="1">
        <v>7</v>
      </c>
      <c r="D12" s="238"/>
      <c r="E12" s="1">
        <v>7</v>
      </c>
      <c r="F12" s="238"/>
      <c r="G12" s="1">
        <v>7</v>
      </c>
      <c r="H12" s="1"/>
      <c r="I12" s="1"/>
      <c r="J12" s="1"/>
      <c r="K12" s="1"/>
      <c r="L12" s="1"/>
      <c r="M12" s="236"/>
      <c r="N12" s="244" t="s">
        <v>90</v>
      </c>
      <c r="O12">
        <v>100000</v>
      </c>
      <c r="Q12" s="238"/>
      <c r="R12" s="245" t="s">
        <v>140</v>
      </c>
      <c r="S12">
        <v>0.1</v>
      </c>
      <c r="T12" s="1" t="s">
        <v>141</v>
      </c>
      <c r="V12" s="239"/>
      <c r="X12">
        <v>1</v>
      </c>
      <c r="Y12" s="1" t="s">
        <v>142</v>
      </c>
      <c r="Z12" s="1"/>
    </row>
    <row r="13" spans="2:26" x14ac:dyDescent="0.3">
      <c r="B13" s="239"/>
      <c r="C13" s="1">
        <v>8</v>
      </c>
      <c r="D13" s="239"/>
      <c r="E13" s="1">
        <v>8</v>
      </c>
      <c r="F13" s="239"/>
      <c r="G13" s="1">
        <v>8</v>
      </c>
      <c r="H13" s="1"/>
      <c r="I13" s="1"/>
      <c r="J13" s="1"/>
      <c r="K13" s="1"/>
      <c r="L13" s="1"/>
      <c r="M13" s="237"/>
      <c r="N13" s="244" t="s">
        <v>90</v>
      </c>
      <c r="O13">
        <v>1000000</v>
      </c>
      <c r="Q13" s="239"/>
      <c r="R13" s="245" t="s">
        <v>140</v>
      </c>
      <c r="S13">
        <v>0.05</v>
      </c>
      <c r="T13" s="1" t="s">
        <v>141</v>
      </c>
    </row>
    <row r="14" spans="2:26" x14ac:dyDescent="0.3">
      <c r="B14" s="56"/>
      <c r="C14" s="1">
        <v>9</v>
      </c>
      <c r="D14" s="56"/>
      <c r="E14" s="1">
        <v>9</v>
      </c>
      <c r="F14" s="56"/>
      <c r="G14" s="1">
        <v>9</v>
      </c>
      <c r="H14" s="1"/>
      <c r="I14" s="1"/>
      <c r="J14" s="1"/>
      <c r="K14" s="1"/>
      <c r="L14" s="1"/>
      <c r="M14" s="238"/>
      <c r="N14" s="244" t="s">
        <v>90</v>
      </c>
      <c r="O14">
        <v>10000000</v>
      </c>
      <c r="R14" s="245"/>
    </row>
    <row r="15" spans="2:26" x14ac:dyDescent="0.3">
      <c r="M15" s="239"/>
      <c r="N15" s="244" t="s">
        <v>90</v>
      </c>
      <c r="O15">
        <v>100000000</v>
      </c>
      <c r="R15" s="245"/>
    </row>
    <row r="16" spans="2:26" x14ac:dyDescent="0.3">
      <c r="M16" s="56"/>
      <c r="N16" s="244" t="s">
        <v>90</v>
      </c>
      <c r="O16">
        <v>1000000000</v>
      </c>
      <c r="R16" s="245"/>
    </row>
    <row r="17" spans="3:37" x14ac:dyDescent="0.3">
      <c r="M17" s="240"/>
      <c r="N17" s="240"/>
      <c r="AH17" s="241"/>
      <c r="AI17" s="241"/>
    </row>
    <row r="18" spans="3:37" x14ac:dyDescent="0.3">
      <c r="I18" s="48" t="s">
        <v>145</v>
      </c>
      <c r="J18" s="48"/>
      <c r="K18" s="48"/>
      <c r="M18" s="240"/>
      <c r="N18" s="240"/>
      <c r="AF18" s="241"/>
      <c r="AG18" s="254"/>
      <c r="AH18" s="241"/>
      <c r="AI18" s="241"/>
    </row>
    <row r="19" spans="3:37" x14ac:dyDescent="0.3">
      <c r="C19" s="246">
        <v>1</v>
      </c>
      <c r="D19" s="254"/>
      <c r="E19" s="246">
        <v>2</v>
      </c>
      <c r="F19" s="254"/>
      <c r="G19" s="56">
        <v>3</v>
      </c>
      <c r="H19" s="241"/>
      <c r="I19" s="241"/>
      <c r="J19" s="56">
        <v>123</v>
      </c>
      <c r="K19" s="241"/>
      <c r="L19" s="241"/>
      <c r="N19" s="247" t="s">
        <v>90</v>
      </c>
      <c r="O19" s="56">
        <v>1000</v>
      </c>
      <c r="R19" s="246" t="s">
        <v>140</v>
      </c>
      <c r="S19" s="56">
        <v>1</v>
      </c>
      <c r="T19" s="246" t="s">
        <v>141</v>
      </c>
      <c r="Z19" s="255">
        <f>J19*O19</f>
        <v>123000</v>
      </c>
      <c r="AA19" s="257"/>
      <c r="AB19" s="250" t="s">
        <v>26</v>
      </c>
      <c r="AC19" s="252"/>
      <c r="AD19" s="253"/>
      <c r="AE19" s="253"/>
      <c r="AF19" s="253"/>
      <c r="AG19" s="254"/>
      <c r="AH19" s="241"/>
      <c r="AI19" s="241"/>
    </row>
    <row r="20" spans="3:37" x14ac:dyDescent="0.3">
      <c r="Z20" s="256" t="s">
        <v>140</v>
      </c>
      <c r="AA20" s="251">
        <f>(Z19*S19)/100</f>
        <v>1230</v>
      </c>
      <c r="AB20" s="249" t="s">
        <v>26</v>
      </c>
      <c r="AC20" s="241"/>
      <c r="AD20" s="241"/>
      <c r="AE20" s="241"/>
      <c r="AF20" s="241"/>
      <c r="AG20" s="254"/>
      <c r="AH20" s="241"/>
      <c r="AI20" s="241"/>
      <c r="AJ20" s="241"/>
      <c r="AK20" s="241"/>
    </row>
    <row r="21" spans="3:37" x14ac:dyDescent="0.3">
      <c r="Z21" s="248" t="s">
        <v>143</v>
      </c>
      <c r="AA21" s="251">
        <f>(Z19*S19)/100+Z19</f>
        <v>124230</v>
      </c>
      <c r="AB21" s="250" t="s">
        <v>26</v>
      </c>
      <c r="AF21" s="241"/>
      <c r="AG21" s="254"/>
      <c r="AH21" s="241"/>
    </row>
    <row r="22" spans="3:37" x14ac:dyDescent="0.3">
      <c r="Z22" s="248" t="s">
        <v>144</v>
      </c>
      <c r="AA22" s="251">
        <f>Z19-(Z19*S19)/100</f>
        <v>121770</v>
      </c>
      <c r="AB22" s="249" t="s">
        <v>26</v>
      </c>
    </row>
    <row r="23" spans="3:37" x14ac:dyDescent="0.3">
      <c r="E23" s="246"/>
    </row>
  </sheetData>
  <mergeCells count="2">
    <mergeCell ref="Z19:AA19"/>
    <mergeCell ref="I18:K18"/>
  </mergeCells>
  <phoneticPr fontId="3" type="noConversion"/>
  <dataValidations count="5">
    <dataValidation type="list" allowBlank="1" showInputMessage="1" showErrorMessage="1" sqref="O19" xr:uid="{08C829BE-ABDE-48C5-8CA1-214F0DA497F3}">
      <formula1>$O$5:$O$16</formula1>
    </dataValidation>
    <dataValidation type="list" allowBlank="1" showInputMessage="1" showErrorMessage="1" sqref="C19 E19" xr:uid="{D4809067-4D06-4D02-8FDA-B5C34872B4AC}">
      <formula1>$C$5:$C$14</formula1>
    </dataValidation>
    <dataValidation type="list" allowBlank="1" showInputMessage="1" showErrorMessage="1" sqref="S19" xr:uid="{F1E36A0B-2A4B-49A3-AF22-261C7B91D9CA}">
      <formula1>$S$5:$S$13</formula1>
    </dataValidation>
    <dataValidation type="list" allowBlank="1" showInputMessage="1" showErrorMessage="1" sqref="X19" xr:uid="{A5BEC446-0177-43AE-BACC-22001B41F548}">
      <formula1>$X$5:$X$12</formula1>
    </dataValidation>
    <dataValidation type="list" allowBlank="1" showInputMessage="1" showErrorMessage="1" sqref="G19 L19" xr:uid="{3B6499FB-093E-45AB-9055-996D59EE3C5A}">
      <formula1>$G$5:$G$14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DED1-663F-4947-9EFC-DAEC10D035D0}">
  <dimension ref="B4:I43"/>
  <sheetViews>
    <sheetView zoomScale="83" workbookViewId="0">
      <selection activeCell="B5" sqref="B5:H9"/>
    </sheetView>
  </sheetViews>
  <sheetFormatPr baseColWidth="10" defaultColWidth="8.88671875" defaultRowHeight="14.4" x14ac:dyDescent="0.3"/>
  <cols>
    <col min="1" max="1" width="8.88671875" style="2"/>
    <col min="2" max="2" width="14.5546875" style="2" customWidth="1"/>
    <col min="3" max="3" width="6.21875" style="13" customWidth="1"/>
    <col min="4" max="4" width="8.88671875" style="2"/>
    <col min="5" max="5" width="3.21875" style="22" customWidth="1"/>
    <col min="6" max="16384" width="8.88671875" style="2"/>
  </cols>
  <sheetData>
    <row r="4" spans="2:9" ht="15" thickBot="1" x14ac:dyDescent="0.35"/>
    <row r="5" spans="2:9" ht="21.6" thickBot="1" x14ac:dyDescent="0.35">
      <c r="B5" s="17" t="s">
        <v>80</v>
      </c>
      <c r="C5" s="18"/>
      <c r="D5" s="18"/>
      <c r="E5" s="18"/>
      <c r="F5" s="18"/>
      <c r="G5" s="18"/>
      <c r="H5" s="19"/>
      <c r="I5" s="34"/>
    </row>
    <row r="6" spans="2:9" x14ac:dyDescent="0.3">
      <c r="B6" s="3" t="s">
        <v>81</v>
      </c>
      <c r="C6" s="4" t="s">
        <v>82</v>
      </c>
      <c r="D6" s="21"/>
      <c r="E6" s="24" t="s">
        <v>83</v>
      </c>
      <c r="F6" s="6">
        <f>D7*D8</f>
        <v>0</v>
      </c>
      <c r="G6" s="6">
        <f>(D8^2)*D9</f>
        <v>0</v>
      </c>
      <c r="H6" s="6" t="e">
        <f>(D7^2)/D9</f>
        <v>#DIV/0!</v>
      </c>
      <c r="I6" s="15"/>
    </row>
    <row r="7" spans="2:9" x14ac:dyDescent="0.3">
      <c r="B7" s="7" t="s">
        <v>76</v>
      </c>
      <c r="C7" s="8" t="s">
        <v>2</v>
      </c>
      <c r="D7" s="20"/>
      <c r="E7" s="25" t="s">
        <v>24</v>
      </c>
      <c r="F7" s="10" t="e">
        <f>D6/D8</f>
        <v>#DIV/0!</v>
      </c>
      <c r="G7" s="10">
        <f>SQRT(D6*D9)</f>
        <v>0</v>
      </c>
      <c r="H7" s="15"/>
      <c r="I7" s="15"/>
    </row>
    <row r="8" spans="2:9" x14ac:dyDescent="0.3">
      <c r="B8" s="11" t="s">
        <v>84</v>
      </c>
      <c r="C8" s="8" t="s">
        <v>12</v>
      </c>
      <c r="D8" s="20"/>
      <c r="E8" s="25" t="s">
        <v>25</v>
      </c>
      <c r="F8" s="10" t="e">
        <f>D6/D7</f>
        <v>#DIV/0!</v>
      </c>
      <c r="G8" s="10" t="e">
        <f>SQRT(D6/D9)</f>
        <v>#DIV/0!</v>
      </c>
      <c r="H8" s="15"/>
      <c r="I8" s="15"/>
    </row>
    <row r="9" spans="2:9" x14ac:dyDescent="0.3">
      <c r="B9" s="7" t="s">
        <v>61</v>
      </c>
      <c r="C9" s="8" t="s">
        <v>14</v>
      </c>
      <c r="D9" s="20"/>
      <c r="E9" s="26" t="s">
        <v>26</v>
      </c>
      <c r="F9" s="10" t="e">
        <f>D6/(D8^2)</f>
        <v>#DIV/0!</v>
      </c>
      <c r="G9" s="10" t="e">
        <f>(D7^2)/D6</f>
        <v>#DIV/0!</v>
      </c>
      <c r="H9" s="15"/>
      <c r="I9" s="15"/>
    </row>
    <row r="10" spans="2:9" x14ac:dyDescent="0.3">
      <c r="B10" s="15"/>
      <c r="C10" s="36"/>
      <c r="D10" s="36"/>
      <c r="E10" s="35"/>
      <c r="F10" s="15"/>
      <c r="G10" s="15"/>
      <c r="H10" s="15"/>
      <c r="I10" s="15"/>
    </row>
    <row r="11" spans="2:9" x14ac:dyDescent="0.3">
      <c r="B11" s="15"/>
      <c r="C11" s="36"/>
      <c r="D11" s="36"/>
      <c r="E11" s="35"/>
      <c r="F11" s="15"/>
      <c r="G11" s="15"/>
      <c r="H11" s="15"/>
      <c r="I11" s="15"/>
    </row>
    <row r="12" spans="2:9" x14ac:dyDescent="0.3">
      <c r="B12" s="15"/>
      <c r="C12" s="36"/>
      <c r="D12" s="36"/>
      <c r="E12" s="35"/>
      <c r="F12" s="15"/>
      <c r="G12" s="15"/>
      <c r="H12" s="15"/>
      <c r="I12" s="15"/>
    </row>
    <row r="13" spans="2:9" x14ac:dyDescent="0.3">
      <c r="B13" s="15"/>
      <c r="C13" s="36"/>
      <c r="D13" s="36"/>
      <c r="E13" s="35"/>
      <c r="F13" s="15"/>
      <c r="G13" s="15"/>
      <c r="H13" s="15"/>
      <c r="I13" s="15"/>
    </row>
    <row r="14" spans="2:9" x14ac:dyDescent="0.3">
      <c r="B14" s="15"/>
      <c r="C14" s="36"/>
      <c r="D14" s="36"/>
      <c r="E14" s="35"/>
      <c r="F14" s="15"/>
      <c r="G14" s="15"/>
      <c r="H14" s="15"/>
      <c r="I14" s="15"/>
    </row>
    <row r="15" spans="2:9" x14ac:dyDescent="0.3">
      <c r="B15" s="15"/>
      <c r="C15" s="36"/>
      <c r="D15" s="36"/>
      <c r="E15" s="35"/>
      <c r="F15" s="15"/>
      <c r="G15" s="15"/>
      <c r="H15" s="15"/>
      <c r="I15" s="15"/>
    </row>
    <row r="16" spans="2:9" x14ac:dyDescent="0.3">
      <c r="B16" s="15"/>
      <c r="C16" s="36"/>
      <c r="D16" s="36"/>
      <c r="E16" s="37"/>
      <c r="F16" s="15"/>
      <c r="G16" s="15"/>
      <c r="H16" s="15"/>
      <c r="I16" s="15"/>
    </row>
    <row r="17" spans="2:9" x14ac:dyDescent="0.3">
      <c r="B17" s="15"/>
      <c r="C17" s="15"/>
      <c r="D17" s="15"/>
      <c r="E17" s="35"/>
      <c r="F17" s="15"/>
      <c r="G17" s="15"/>
      <c r="H17" s="15"/>
    </row>
    <row r="18" spans="2:9" x14ac:dyDescent="0.3">
      <c r="B18" s="15"/>
      <c r="C18" s="36"/>
      <c r="D18" s="36"/>
      <c r="E18" s="37"/>
      <c r="F18" s="15"/>
      <c r="G18" s="15"/>
      <c r="H18" s="15"/>
    </row>
    <row r="19" spans="2:9" ht="15" thickBot="1" x14ac:dyDescent="0.35">
      <c r="B19" s="15"/>
      <c r="C19" s="36"/>
      <c r="D19" s="36"/>
      <c r="E19" s="37"/>
      <c r="F19" s="15"/>
      <c r="G19" s="15"/>
      <c r="H19" s="15"/>
    </row>
    <row r="20" spans="2:9" ht="21.6" thickBot="1" x14ac:dyDescent="0.35">
      <c r="B20" s="17" t="s">
        <v>95</v>
      </c>
      <c r="C20" s="18"/>
      <c r="D20" s="18"/>
      <c r="E20" s="18"/>
      <c r="F20" s="18"/>
      <c r="G20" s="18"/>
      <c r="H20" s="19"/>
    </row>
    <row r="21" spans="2:9" x14ac:dyDescent="0.3">
      <c r="B21" s="3" t="s">
        <v>95</v>
      </c>
      <c r="C21" s="4" t="s">
        <v>96</v>
      </c>
      <c r="D21" s="21"/>
      <c r="E21" s="24"/>
      <c r="F21" s="6" t="e">
        <f>D25/D26</f>
        <v>#DIV/0!</v>
      </c>
      <c r="G21" s="6">
        <f>D22*D23*D24</f>
        <v>0</v>
      </c>
      <c r="H21" s="6" t="e">
        <f>D29/D28</f>
        <v>#DIV/0!</v>
      </c>
    </row>
    <row r="22" spans="2:9" x14ac:dyDescent="0.3">
      <c r="B22" s="3" t="s">
        <v>107</v>
      </c>
      <c r="C22" s="4" t="s">
        <v>110</v>
      </c>
      <c r="D22" s="21"/>
      <c r="E22" s="24"/>
      <c r="F22" s="41"/>
      <c r="G22" s="44"/>
      <c r="H22" s="44"/>
    </row>
    <row r="23" spans="2:9" x14ac:dyDescent="0.3">
      <c r="B23" s="3" t="s">
        <v>108</v>
      </c>
      <c r="C23" s="4" t="s">
        <v>111</v>
      </c>
      <c r="D23" s="21"/>
      <c r="E23" s="24"/>
      <c r="F23" s="41"/>
      <c r="G23" s="15"/>
      <c r="H23" s="15"/>
    </row>
    <row r="24" spans="2:9" x14ac:dyDescent="0.3">
      <c r="B24" s="3" t="s">
        <v>109</v>
      </c>
      <c r="C24" s="4" t="s">
        <v>112</v>
      </c>
      <c r="D24" s="21"/>
      <c r="E24" s="24"/>
      <c r="F24" s="43"/>
      <c r="G24" s="15"/>
      <c r="H24" s="15"/>
    </row>
    <row r="25" spans="2:9" x14ac:dyDescent="0.3">
      <c r="B25" s="7" t="s">
        <v>97</v>
      </c>
      <c r="C25" s="8" t="s">
        <v>98</v>
      </c>
      <c r="D25" s="20"/>
      <c r="E25" s="25" t="s">
        <v>83</v>
      </c>
      <c r="F25" s="10" t="e">
        <f>D26/D21</f>
        <v>#DIV/0!</v>
      </c>
      <c r="G25" s="41"/>
      <c r="H25" s="15"/>
    </row>
    <row r="26" spans="2:9" ht="15" customHeight="1" x14ac:dyDescent="0.3">
      <c r="B26" s="11" t="s">
        <v>99</v>
      </c>
      <c r="C26" s="8" t="s">
        <v>100</v>
      </c>
      <c r="D26" s="20"/>
      <c r="E26" s="25" t="s">
        <v>83</v>
      </c>
      <c r="F26" s="10">
        <f>D21*D25</f>
        <v>0</v>
      </c>
      <c r="G26" s="41"/>
      <c r="H26" s="15"/>
      <c r="I26" s="34"/>
    </row>
    <row r="27" spans="2:9" x14ac:dyDescent="0.3">
      <c r="B27" s="7" t="s">
        <v>101</v>
      </c>
      <c r="C27" s="8" t="s">
        <v>102</v>
      </c>
      <c r="D27" s="20"/>
      <c r="E27" s="26" t="s">
        <v>83</v>
      </c>
      <c r="F27" s="10">
        <f>D25-D26</f>
        <v>0</v>
      </c>
      <c r="G27" s="41"/>
      <c r="H27" s="15"/>
    </row>
    <row r="28" spans="2:9" x14ac:dyDescent="0.3">
      <c r="B28" s="11" t="s">
        <v>103</v>
      </c>
      <c r="C28" s="8" t="s">
        <v>104</v>
      </c>
      <c r="D28" s="12"/>
      <c r="E28" s="75" t="s">
        <v>86</v>
      </c>
      <c r="F28" s="10" t="e">
        <f>D29/D21</f>
        <v>#DIV/0!</v>
      </c>
    </row>
    <row r="29" spans="2:9" x14ac:dyDescent="0.3">
      <c r="B29" s="11" t="s">
        <v>105</v>
      </c>
      <c r="C29" s="8" t="s">
        <v>106</v>
      </c>
      <c r="D29" s="12"/>
      <c r="E29" s="75" t="s">
        <v>86</v>
      </c>
      <c r="F29" s="10">
        <f>D28*D21</f>
        <v>0</v>
      </c>
    </row>
    <row r="30" spans="2:9" x14ac:dyDescent="0.3">
      <c r="C30" s="73"/>
      <c r="E30" s="2"/>
    </row>
    <row r="31" spans="2:9" x14ac:dyDescent="0.3">
      <c r="E31" s="2"/>
    </row>
    <row r="32" spans="2:9" x14ac:dyDescent="0.3">
      <c r="E32" s="2"/>
      <c r="I32" s="15"/>
    </row>
    <row r="33" spans="3:9" x14ac:dyDescent="0.3">
      <c r="E33" s="2"/>
      <c r="I33" s="15"/>
    </row>
    <row r="34" spans="3:9" x14ac:dyDescent="0.3">
      <c r="E34" s="2"/>
      <c r="I34" s="15"/>
    </row>
    <row r="35" spans="3:9" x14ac:dyDescent="0.3">
      <c r="E35" s="2"/>
      <c r="I35" s="15"/>
    </row>
    <row r="36" spans="3:9" x14ac:dyDescent="0.3">
      <c r="E36" s="2"/>
      <c r="I36" s="15"/>
    </row>
    <row r="37" spans="3:9" x14ac:dyDescent="0.3">
      <c r="E37" s="2"/>
    </row>
    <row r="38" spans="3:9" x14ac:dyDescent="0.3">
      <c r="C38" s="2"/>
      <c r="E38" s="2"/>
    </row>
    <row r="39" spans="3:9" x14ac:dyDescent="0.3">
      <c r="C39" s="2"/>
      <c r="E39" s="2"/>
    </row>
    <row r="40" spans="3:9" x14ac:dyDescent="0.3">
      <c r="C40" s="2"/>
      <c r="E40" s="2"/>
    </row>
    <row r="41" spans="3:9" x14ac:dyDescent="0.3">
      <c r="C41" s="2"/>
      <c r="E41" s="2"/>
    </row>
    <row r="42" spans="3:9" x14ac:dyDescent="0.3">
      <c r="C42" s="2"/>
      <c r="E42" s="2"/>
    </row>
    <row r="43" spans="3:9" x14ac:dyDescent="0.3">
      <c r="C43" s="2"/>
      <c r="E43" s="2"/>
    </row>
  </sheetData>
  <mergeCells count="2">
    <mergeCell ref="B5:H5"/>
    <mergeCell ref="B20:H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88750-9700-4A28-88E7-70BE8FF33E01}">
  <dimension ref="B4:J40"/>
  <sheetViews>
    <sheetView zoomScale="98" workbookViewId="0">
      <selection activeCell="B5" sqref="B5:H10"/>
    </sheetView>
  </sheetViews>
  <sheetFormatPr baseColWidth="10" defaultColWidth="8.88671875" defaultRowHeight="14.4" x14ac:dyDescent="0.3"/>
  <cols>
    <col min="1" max="1" width="8.88671875" style="2"/>
    <col min="2" max="2" width="14.5546875" style="2" customWidth="1"/>
    <col min="3" max="3" width="6.21875" style="13" customWidth="1"/>
    <col min="4" max="4" width="8.88671875" style="2"/>
    <col min="5" max="5" width="3.77734375" style="22" customWidth="1"/>
    <col min="6" max="6" width="9.33203125" style="22" customWidth="1"/>
    <col min="7" max="16384" width="8.88671875" style="2"/>
  </cols>
  <sheetData>
    <row r="4" spans="2:10" ht="15" thickBot="1" x14ac:dyDescent="0.35"/>
    <row r="5" spans="2:10" ht="21.6" thickBot="1" x14ac:dyDescent="0.35">
      <c r="B5" s="17" t="s">
        <v>85</v>
      </c>
      <c r="C5" s="18"/>
      <c r="D5" s="18"/>
      <c r="E5" s="18"/>
      <c r="F5" s="18"/>
      <c r="G5" s="18"/>
      <c r="H5" s="19"/>
      <c r="I5" s="34"/>
      <c r="J5" s="34"/>
    </row>
    <row r="6" spans="2:10" x14ac:dyDescent="0.3">
      <c r="B6" s="3" t="s">
        <v>85</v>
      </c>
      <c r="C6" s="4" t="s">
        <v>83</v>
      </c>
      <c r="D6" s="21"/>
      <c r="E6" s="65" t="s">
        <v>86</v>
      </c>
      <c r="F6" s="66"/>
      <c r="G6" s="6">
        <f>D7*D8</f>
        <v>0</v>
      </c>
      <c r="H6" s="6">
        <f>D10*D9*D8</f>
        <v>0</v>
      </c>
      <c r="I6" s="41"/>
      <c r="J6" s="15"/>
    </row>
    <row r="7" spans="2:10" x14ac:dyDescent="0.3">
      <c r="B7" s="7" t="s">
        <v>81</v>
      </c>
      <c r="C7" s="8" t="s">
        <v>82</v>
      </c>
      <c r="D7" s="20"/>
      <c r="E7" s="67" t="s">
        <v>83</v>
      </c>
      <c r="F7" s="68"/>
      <c r="G7" s="10" t="e">
        <f>D6/D8</f>
        <v>#DIV/0!</v>
      </c>
      <c r="H7" s="10">
        <f>D10*D9</f>
        <v>0</v>
      </c>
      <c r="I7" s="41"/>
      <c r="J7" s="15"/>
    </row>
    <row r="8" spans="2:10" x14ac:dyDescent="0.3">
      <c r="B8" s="11" t="s">
        <v>91</v>
      </c>
      <c r="C8" s="8" t="s">
        <v>92</v>
      </c>
      <c r="D8" s="20"/>
      <c r="E8" s="67" t="s">
        <v>93</v>
      </c>
      <c r="F8" s="68"/>
      <c r="G8" s="10" t="e">
        <f>D6/D7</f>
        <v>#DIV/0!</v>
      </c>
      <c r="H8" s="10" t="e">
        <f>D7/(D10*D9)</f>
        <v>#DIV/0!</v>
      </c>
      <c r="I8" s="15"/>
      <c r="J8" s="15"/>
    </row>
    <row r="9" spans="2:10" x14ac:dyDescent="0.3">
      <c r="B9" s="7" t="s">
        <v>84</v>
      </c>
      <c r="C9" s="8" t="s">
        <v>12</v>
      </c>
      <c r="D9" s="20"/>
      <c r="E9" s="69" t="s">
        <v>25</v>
      </c>
      <c r="F9" s="70"/>
      <c r="G9" s="10" t="e">
        <f>D6/(D10*D8)</f>
        <v>#DIV/0!</v>
      </c>
      <c r="H9" s="71" t="s">
        <v>94</v>
      </c>
      <c r="I9" s="15"/>
      <c r="J9" s="15"/>
    </row>
    <row r="10" spans="2:10" x14ac:dyDescent="0.3">
      <c r="B10" s="11" t="s">
        <v>76</v>
      </c>
      <c r="C10" s="8" t="s">
        <v>2</v>
      </c>
      <c r="D10" s="20"/>
      <c r="E10" s="67" t="s">
        <v>24</v>
      </c>
      <c r="F10" s="68"/>
      <c r="G10" s="10" t="e">
        <f>D6/(D10*D9)</f>
        <v>#DIV/0!</v>
      </c>
      <c r="H10" s="41"/>
      <c r="I10" s="15"/>
      <c r="J10" s="15"/>
    </row>
    <row r="11" spans="2:10" x14ac:dyDescent="0.3">
      <c r="B11" s="15"/>
      <c r="C11" s="36"/>
      <c r="D11" s="36"/>
      <c r="E11" s="35"/>
      <c r="F11" s="35"/>
      <c r="G11" s="15"/>
      <c r="H11" s="15"/>
      <c r="I11" s="15"/>
      <c r="J11" s="15"/>
    </row>
    <row r="12" spans="2:10" x14ac:dyDescent="0.3">
      <c r="B12" s="15"/>
      <c r="C12" s="36"/>
      <c r="D12" s="36"/>
      <c r="E12" s="35"/>
      <c r="F12" s="35"/>
      <c r="G12" s="15"/>
      <c r="H12" s="15"/>
      <c r="I12" s="15"/>
      <c r="J12" s="15"/>
    </row>
    <row r="13" spans="2:10" x14ac:dyDescent="0.3">
      <c r="B13" s="15"/>
      <c r="C13" s="36"/>
      <c r="D13" s="36"/>
      <c r="E13" s="35"/>
      <c r="F13" s="35"/>
      <c r="G13" s="15"/>
      <c r="H13" s="15"/>
      <c r="I13" s="15"/>
      <c r="J13" s="15"/>
    </row>
    <row r="14" spans="2:10" x14ac:dyDescent="0.3">
      <c r="B14" s="15"/>
      <c r="C14" s="36"/>
      <c r="D14" s="36"/>
      <c r="E14" s="35"/>
      <c r="F14" s="35"/>
      <c r="G14" s="15"/>
      <c r="H14" s="15"/>
      <c r="I14" s="15"/>
      <c r="J14" s="15"/>
    </row>
    <row r="15" spans="2:10" x14ac:dyDescent="0.3">
      <c r="B15" s="15"/>
      <c r="C15" s="36"/>
      <c r="D15" s="36"/>
      <c r="E15" s="35"/>
      <c r="F15" s="35"/>
      <c r="G15" s="15"/>
      <c r="H15" s="15"/>
      <c r="I15" s="15"/>
      <c r="J15" s="15"/>
    </row>
    <row r="16" spans="2:10" ht="15" thickBot="1" x14ac:dyDescent="0.35">
      <c r="B16" s="15"/>
      <c r="C16" s="36"/>
      <c r="D16" s="36"/>
      <c r="E16" s="37"/>
      <c r="F16" s="37"/>
      <c r="G16" s="15"/>
      <c r="H16" s="15"/>
      <c r="I16" s="15"/>
      <c r="J16" s="15"/>
    </row>
    <row r="17" spans="2:10" ht="21.6" thickBot="1" x14ac:dyDescent="0.45">
      <c r="B17" s="49" t="s">
        <v>87</v>
      </c>
      <c r="C17" s="50"/>
      <c r="D17" s="50"/>
      <c r="E17" s="50"/>
      <c r="F17" s="50"/>
      <c r="G17" s="51"/>
      <c r="H17" s="15"/>
      <c r="I17" s="15"/>
    </row>
    <row r="18" spans="2:10" x14ac:dyDescent="0.3">
      <c r="B18" s="52"/>
      <c r="C18" s="53"/>
      <c r="D18" s="54" t="s">
        <v>83</v>
      </c>
      <c r="E18" s="57" t="s">
        <v>88</v>
      </c>
      <c r="F18" s="58"/>
      <c r="G18" s="55" t="s">
        <v>89</v>
      </c>
      <c r="H18" s="15"/>
      <c r="I18" s="15"/>
    </row>
    <row r="19" spans="2:10" x14ac:dyDescent="0.3">
      <c r="B19" s="47"/>
      <c r="C19" s="56" t="s">
        <v>83</v>
      </c>
      <c r="D19" s="59" t="s">
        <v>90</v>
      </c>
      <c r="E19" s="60">
        <f>B19</f>
        <v>0</v>
      </c>
      <c r="F19" s="61"/>
      <c r="G19" s="64">
        <f>B19</f>
        <v>0</v>
      </c>
      <c r="H19" s="15"/>
      <c r="I19" s="15"/>
    </row>
    <row r="20" spans="2:10" x14ac:dyDescent="0.3">
      <c r="B20" s="47"/>
      <c r="C20" s="56" t="s">
        <v>88</v>
      </c>
      <c r="D20" s="64">
        <f>B20</f>
        <v>0</v>
      </c>
      <c r="E20" s="62" t="s">
        <v>90</v>
      </c>
      <c r="F20" s="63"/>
      <c r="G20" s="64">
        <f>B20</f>
        <v>0</v>
      </c>
      <c r="H20" s="15"/>
      <c r="I20" s="15"/>
    </row>
    <row r="21" spans="2:10" x14ac:dyDescent="0.3">
      <c r="B21" s="47"/>
      <c r="C21" s="56" t="s">
        <v>89</v>
      </c>
      <c r="D21" s="64">
        <f>B21</f>
        <v>0</v>
      </c>
      <c r="E21" s="60">
        <f>B21</f>
        <v>0</v>
      </c>
      <c r="F21" s="61"/>
      <c r="G21" s="59" t="s">
        <v>90</v>
      </c>
      <c r="H21" s="15"/>
      <c r="I21" s="15"/>
    </row>
    <row r="23" spans="2:10" ht="21" x14ac:dyDescent="0.3">
      <c r="C23" s="2"/>
      <c r="E23" s="2"/>
      <c r="F23" s="2"/>
      <c r="J23" s="34"/>
    </row>
    <row r="24" spans="2:10" x14ac:dyDescent="0.3">
      <c r="C24" s="2"/>
      <c r="E24" s="2"/>
      <c r="F24" s="2"/>
    </row>
    <row r="25" spans="2:10" ht="15" thickBot="1" x14ac:dyDescent="0.35">
      <c r="C25" s="2"/>
      <c r="E25" s="2"/>
      <c r="F25" s="2"/>
    </row>
    <row r="26" spans="2:10" ht="21.6" thickBot="1" x14ac:dyDescent="0.35">
      <c r="B26" s="17" t="s">
        <v>95</v>
      </c>
      <c r="C26" s="18"/>
      <c r="D26" s="18"/>
      <c r="E26" s="18"/>
      <c r="F26" s="18"/>
      <c r="G26" s="18"/>
      <c r="H26" s="19"/>
    </row>
    <row r="27" spans="2:10" x14ac:dyDescent="0.3">
      <c r="B27" s="3" t="s">
        <v>95</v>
      </c>
      <c r="C27" s="4" t="s">
        <v>96</v>
      </c>
      <c r="D27" s="21"/>
      <c r="E27" s="24"/>
      <c r="F27" s="6" t="e">
        <f>D31/D32</f>
        <v>#DIV/0!</v>
      </c>
      <c r="G27" s="6">
        <f>D28*D29*D30</f>
        <v>0</v>
      </c>
      <c r="H27" s="6" t="e">
        <f>D35/D34</f>
        <v>#DIV/0!</v>
      </c>
    </row>
    <row r="28" spans="2:10" x14ac:dyDescent="0.3">
      <c r="B28" s="3" t="s">
        <v>107</v>
      </c>
      <c r="C28" s="4" t="s">
        <v>110</v>
      </c>
      <c r="D28" s="21"/>
      <c r="E28" s="24"/>
      <c r="F28" s="41"/>
      <c r="G28" s="44"/>
      <c r="H28" s="44"/>
    </row>
    <row r="29" spans="2:10" x14ac:dyDescent="0.3">
      <c r="B29" s="3" t="s">
        <v>108</v>
      </c>
      <c r="C29" s="4" t="s">
        <v>111</v>
      </c>
      <c r="D29" s="21"/>
      <c r="E29" s="24"/>
      <c r="F29" s="41"/>
      <c r="G29" s="15"/>
      <c r="H29" s="15"/>
      <c r="J29" s="15"/>
    </row>
    <row r="30" spans="2:10" x14ac:dyDescent="0.3">
      <c r="B30" s="3" t="s">
        <v>109</v>
      </c>
      <c r="C30" s="4" t="s">
        <v>112</v>
      </c>
      <c r="D30" s="21"/>
      <c r="E30" s="24"/>
      <c r="F30" s="43"/>
      <c r="G30" s="15"/>
      <c r="H30" s="15"/>
      <c r="J30" s="15"/>
    </row>
    <row r="31" spans="2:10" x14ac:dyDescent="0.3">
      <c r="B31" s="7" t="s">
        <v>97</v>
      </c>
      <c r="C31" s="8" t="s">
        <v>98</v>
      </c>
      <c r="D31" s="20"/>
      <c r="E31" s="25" t="s">
        <v>83</v>
      </c>
      <c r="F31" s="10" t="e">
        <f>D32/D27</f>
        <v>#DIV/0!</v>
      </c>
      <c r="G31" s="41"/>
      <c r="H31" s="15"/>
      <c r="J31" s="15"/>
    </row>
    <row r="32" spans="2:10" x14ac:dyDescent="0.3">
      <c r="B32" s="11" t="s">
        <v>99</v>
      </c>
      <c r="C32" s="8" t="s">
        <v>100</v>
      </c>
      <c r="D32" s="20"/>
      <c r="E32" s="25" t="s">
        <v>83</v>
      </c>
      <c r="F32" s="10">
        <f>D27*D31</f>
        <v>0</v>
      </c>
      <c r="G32" s="41"/>
      <c r="H32" s="15"/>
      <c r="J32" s="15"/>
    </row>
    <row r="33" spans="2:10" x14ac:dyDescent="0.3">
      <c r="B33" s="7" t="s">
        <v>101</v>
      </c>
      <c r="C33" s="8" t="s">
        <v>102</v>
      </c>
      <c r="D33" s="20"/>
      <c r="E33" s="26" t="s">
        <v>83</v>
      </c>
      <c r="F33" s="10">
        <f>D31-D32</f>
        <v>0</v>
      </c>
      <c r="G33" s="41"/>
      <c r="H33" s="15"/>
      <c r="J33" s="15"/>
    </row>
    <row r="34" spans="2:10" x14ac:dyDescent="0.3">
      <c r="B34" s="11" t="s">
        <v>103</v>
      </c>
      <c r="C34" s="8" t="s">
        <v>104</v>
      </c>
      <c r="D34" s="12"/>
      <c r="E34" s="75" t="s">
        <v>86</v>
      </c>
      <c r="F34" s="10" t="e">
        <f>D35/D27</f>
        <v>#DIV/0!</v>
      </c>
    </row>
    <row r="35" spans="2:10" x14ac:dyDescent="0.3">
      <c r="B35" s="11" t="s">
        <v>105</v>
      </c>
      <c r="C35" s="8" t="s">
        <v>106</v>
      </c>
      <c r="D35" s="12"/>
      <c r="E35" s="75" t="s">
        <v>86</v>
      </c>
      <c r="F35" s="10">
        <f>D34*D27</f>
        <v>0</v>
      </c>
    </row>
    <row r="36" spans="2:10" x14ac:dyDescent="0.3">
      <c r="C36" s="2"/>
      <c r="E36" s="2"/>
      <c r="F36" s="2"/>
    </row>
    <row r="37" spans="2:10" x14ac:dyDescent="0.3">
      <c r="C37" s="2"/>
      <c r="E37" s="2"/>
      <c r="F37" s="2"/>
    </row>
    <row r="38" spans="2:10" x14ac:dyDescent="0.3">
      <c r="C38" s="2"/>
      <c r="E38" s="2"/>
      <c r="F38" s="2"/>
    </row>
    <row r="39" spans="2:10" x14ac:dyDescent="0.3">
      <c r="C39" s="2"/>
      <c r="E39" s="2"/>
      <c r="F39" s="2"/>
    </row>
    <row r="40" spans="2:10" x14ac:dyDescent="0.3">
      <c r="C40" s="2"/>
      <c r="E40" s="2"/>
      <c r="F40" s="2"/>
    </row>
  </sheetData>
  <mergeCells count="12">
    <mergeCell ref="E10:F10"/>
    <mergeCell ref="B5:H5"/>
    <mergeCell ref="B26:H26"/>
    <mergeCell ref="B17:G17"/>
    <mergeCell ref="E18:F18"/>
    <mergeCell ref="E19:F19"/>
    <mergeCell ref="E20:F20"/>
    <mergeCell ref="E21:F21"/>
    <mergeCell ref="E6:F6"/>
    <mergeCell ref="E7:F7"/>
    <mergeCell ref="E8:F8"/>
    <mergeCell ref="E9: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662E-00A6-4508-80D8-D452B6DB1A7F}">
  <dimension ref="B4:J38"/>
  <sheetViews>
    <sheetView topLeftCell="A3" zoomScale="106" workbookViewId="0">
      <selection activeCell="K23" sqref="K23"/>
    </sheetView>
  </sheetViews>
  <sheetFormatPr baseColWidth="10" defaultColWidth="8.88671875" defaultRowHeight="14.4" x14ac:dyDescent="0.3"/>
  <cols>
    <col min="1" max="1" width="8.88671875" style="2"/>
    <col min="2" max="2" width="14.5546875" style="2" customWidth="1"/>
    <col min="3" max="3" width="6.21875" style="13" customWidth="1"/>
    <col min="4" max="4" width="8.88671875" style="2"/>
    <col min="5" max="5" width="3.21875" style="22" customWidth="1"/>
    <col min="6" max="16384" width="8.88671875" style="2"/>
  </cols>
  <sheetData>
    <row r="4" spans="2:10" ht="15" thickBot="1" x14ac:dyDescent="0.35"/>
    <row r="5" spans="2:10" ht="21.6" thickBot="1" x14ac:dyDescent="0.35">
      <c r="B5" s="17" t="s">
        <v>113</v>
      </c>
      <c r="C5" s="18"/>
      <c r="D5" s="18"/>
      <c r="E5" s="18"/>
      <c r="F5" s="18"/>
      <c r="G5" s="19"/>
      <c r="H5" s="34"/>
      <c r="I5" s="34"/>
    </row>
    <row r="6" spans="2:10" x14ac:dyDescent="0.3">
      <c r="B6" s="3" t="s">
        <v>114</v>
      </c>
      <c r="C6" s="76" t="s">
        <v>115</v>
      </c>
      <c r="D6" s="21"/>
      <c r="E6" s="24" t="s">
        <v>24</v>
      </c>
      <c r="F6" s="6">
        <f>D7*D9</f>
        <v>0</v>
      </c>
      <c r="G6" s="6" t="e">
        <f>D8/D9</f>
        <v>#DIV/0!</v>
      </c>
      <c r="H6" s="41"/>
      <c r="I6" s="15"/>
    </row>
    <row r="7" spans="2:10" x14ac:dyDescent="0.3">
      <c r="B7" s="7" t="s">
        <v>116</v>
      </c>
      <c r="C7" s="8" t="s">
        <v>117</v>
      </c>
      <c r="D7" s="20"/>
      <c r="E7" s="26" t="s">
        <v>26</v>
      </c>
      <c r="F7" s="10" t="e">
        <f>D6/D9</f>
        <v>#DIV/0!</v>
      </c>
      <c r="G7" s="71"/>
      <c r="H7" s="15"/>
      <c r="I7" s="15"/>
    </row>
    <row r="8" spans="2:10" x14ac:dyDescent="0.3">
      <c r="B8" s="11" t="s">
        <v>118</v>
      </c>
      <c r="C8" s="8" t="s">
        <v>102</v>
      </c>
      <c r="D8" s="20"/>
      <c r="E8" s="25" t="s">
        <v>83</v>
      </c>
      <c r="F8" s="10">
        <f>D6*D9</f>
        <v>0</v>
      </c>
      <c r="G8" s="43"/>
      <c r="H8" s="15"/>
      <c r="I8" s="15"/>
    </row>
    <row r="9" spans="2:10" x14ac:dyDescent="0.3">
      <c r="B9" s="7" t="s">
        <v>84</v>
      </c>
      <c r="C9" s="8" t="s">
        <v>12</v>
      </c>
      <c r="D9" s="20"/>
      <c r="E9" s="26" t="s">
        <v>25</v>
      </c>
      <c r="F9" s="10" t="e">
        <f>D6/D7</f>
        <v>#DIV/0!</v>
      </c>
      <c r="G9" s="10" t="e">
        <f>D8/D6</f>
        <v>#DIV/0!</v>
      </c>
      <c r="H9" s="15"/>
      <c r="I9" s="15"/>
    </row>
    <row r="10" spans="2:10" x14ac:dyDescent="0.3">
      <c r="B10" s="15"/>
      <c r="C10" s="36"/>
      <c r="D10" s="36"/>
      <c r="E10" s="35"/>
      <c r="F10" s="15"/>
      <c r="G10" s="15"/>
      <c r="H10" s="15"/>
      <c r="I10" s="15"/>
    </row>
    <row r="11" spans="2:10" x14ac:dyDescent="0.3">
      <c r="B11" s="15"/>
      <c r="C11" s="36"/>
      <c r="D11" s="36"/>
      <c r="E11" s="35"/>
      <c r="F11" s="15"/>
      <c r="G11" s="15"/>
      <c r="H11" s="15"/>
      <c r="I11" s="15"/>
    </row>
    <row r="12" spans="2:10" x14ac:dyDescent="0.3">
      <c r="B12" s="15"/>
      <c r="C12" s="36"/>
      <c r="D12" s="36"/>
      <c r="E12" s="35"/>
      <c r="F12" s="15"/>
      <c r="G12" s="15"/>
      <c r="H12" s="15"/>
      <c r="I12" s="15"/>
    </row>
    <row r="13" spans="2:10" x14ac:dyDescent="0.3">
      <c r="B13" s="15"/>
      <c r="C13" s="36"/>
      <c r="D13" s="36"/>
      <c r="E13" s="35"/>
      <c r="F13" s="15"/>
      <c r="G13" s="15"/>
      <c r="H13" s="15"/>
      <c r="I13" s="15"/>
      <c r="J13" s="14"/>
    </row>
    <row r="14" spans="2:10" x14ac:dyDescent="0.3">
      <c r="B14" s="15"/>
      <c r="C14" s="36"/>
      <c r="D14" s="36"/>
      <c r="E14" s="37"/>
      <c r="F14" s="15"/>
      <c r="G14" s="15"/>
      <c r="H14" s="15"/>
      <c r="I14" s="15"/>
    </row>
    <row r="15" spans="2:10" ht="15" thickBot="1" x14ac:dyDescent="0.35">
      <c r="B15" s="15"/>
      <c r="C15" s="15"/>
      <c r="D15" s="15"/>
      <c r="E15" s="35"/>
      <c r="F15" s="15"/>
      <c r="G15" s="15"/>
      <c r="H15" s="15"/>
    </row>
    <row r="16" spans="2:10" ht="21.6" thickBot="1" x14ac:dyDescent="0.35">
      <c r="B16" s="17" t="s">
        <v>119</v>
      </c>
      <c r="C16" s="18"/>
      <c r="D16" s="18"/>
      <c r="E16" s="18"/>
      <c r="F16" s="18"/>
      <c r="G16" s="19"/>
      <c r="H16" s="34"/>
    </row>
    <row r="17" spans="2:9" x14ac:dyDescent="0.3">
      <c r="B17" s="3" t="s">
        <v>114</v>
      </c>
      <c r="C17" s="76" t="s">
        <v>122</v>
      </c>
      <c r="D17" s="21"/>
      <c r="E17" s="24" t="s">
        <v>24</v>
      </c>
      <c r="F17" s="6">
        <f>D18*D20</f>
        <v>0</v>
      </c>
      <c r="G17" s="10" t="e">
        <f>D19/D20</f>
        <v>#DIV/0!</v>
      </c>
      <c r="H17" s="41"/>
      <c r="I17" s="42"/>
    </row>
    <row r="18" spans="2:9" x14ac:dyDescent="0.3">
      <c r="B18" s="7" t="s">
        <v>116</v>
      </c>
      <c r="C18" s="8" t="s">
        <v>120</v>
      </c>
      <c r="D18" s="20"/>
      <c r="E18" s="26" t="s">
        <v>26</v>
      </c>
      <c r="F18" s="10" t="e">
        <f>D17/D20</f>
        <v>#DIV/0!</v>
      </c>
      <c r="G18" s="74"/>
      <c r="H18" s="15"/>
    </row>
    <row r="19" spans="2:9" x14ac:dyDescent="0.3">
      <c r="B19" s="11" t="s">
        <v>118</v>
      </c>
      <c r="C19" s="8" t="s">
        <v>102</v>
      </c>
      <c r="D19" s="20"/>
      <c r="E19" s="25" t="s">
        <v>83</v>
      </c>
      <c r="F19" s="10">
        <f>D17*D20</f>
        <v>0</v>
      </c>
      <c r="G19" s="43"/>
      <c r="H19" s="15"/>
    </row>
    <row r="20" spans="2:9" x14ac:dyDescent="0.3">
      <c r="B20" s="7" t="s">
        <v>84</v>
      </c>
      <c r="C20" s="8" t="s">
        <v>121</v>
      </c>
      <c r="D20" s="20"/>
      <c r="E20" s="26" t="s">
        <v>25</v>
      </c>
      <c r="F20" s="10" t="e">
        <f>D17/D18</f>
        <v>#DIV/0!</v>
      </c>
      <c r="G20" s="10" t="e">
        <f>D19/D17</f>
        <v>#DIV/0!</v>
      </c>
      <c r="H20" s="15"/>
    </row>
    <row r="21" spans="2:9" ht="21" x14ac:dyDescent="0.3">
      <c r="C21" s="2"/>
      <c r="E21" s="2"/>
      <c r="I21" s="34"/>
    </row>
    <row r="22" spans="2:9" x14ac:dyDescent="0.3">
      <c r="C22" s="2"/>
      <c r="E22" s="2"/>
    </row>
    <row r="23" spans="2:9" x14ac:dyDescent="0.3">
      <c r="C23" s="2"/>
      <c r="E23" s="2"/>
    </row>
    <row r="24" spans="2:9" x14ac:dyDescent="0.3">
      <c r="C24" s="2"/>
      <c r="E24" s="2"/>
    </row>
    <row r="25" spans="2:9" x14ac:dyDescent="0.3">
      <c r="C25" s="2"/>
      <c r="E25" s="2"/>
    </row>
    <row r="26" spans="2:9" x14ac:dyDescent="0.3">
      <c r="C26" s="2"/>
      <c r="E26" s="2"/>
    </row>
    <row r="27" spans="2:9" x14ac:dyDescent="0.3">
      <c r="C27" s="2"/>
      <c r="E27" s="2"/>
      <c r="I27" s="15"/>
    </row>
    <row r="28" spans="2:9" x14ac:dyDescent="0.3">
      <c r="C28" s="2"/>
      <c r="E28" s="2"/>
      <c r="I28" s="15"/>
    </row>
    <row r="29" spans="2:9" x14ac:dyDescent="0.3">
      <c r="C29" s="2"/>
      <c r="E29" s="2"/>
      <c r="I29" s="15"/>
    </row>
    <row r="30" spans="2:9" x14ac:dyDescent="0.3">
      <c r="C30" s="2"/>
      <c r="E30" s="2"/>
      <c r="I30" s="15"/>
    </row>
    <row r="31" spans="2:9" x14ac:dyDescent="0.3">
      <c r="C31" s="2"/>
      <c r="E31" s="2"/>
      <c r="I31" s="15"/>
    </row>
    <row r="32" spans="2:9" x14ac:dyDescent="0.3">
      <c r="C32" s="2"/>
      <c r="E32" s="2"/>
    </row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</sheetData>
  <mergeCells count="2">
    <mergeCell ref="B16:G16"/>
    <mergeCell ref="B5:G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323B-C2B9-4783-86BD-14B711345F98}">
  <dimension ref="B4:I40"/>
  <sheetViews>
    <sheetView workbookViewId="0">
      <selection activeCell="L23" sqref="A1:XFD1048576"/>
    </sheetView>
  </sheetViews>
  <sheetFormatPr baseColWidth="10" defaultColWidth="8.88671875" defaultRowHeight="14.4" x14ac:dyDescent="0.3"/>
  <cols>
    <col min="1" max="1" width="8.88671875" style="2"/>
    <col min="2" max="2" width="14.5546875" style="2" customWidth="1"/>
    <col min="3" max="3" width="6.21875" style="13" customWidth="1"/>
    <col min="4" max="4" width="8.88671875" style="2"/>
    <col min="5" max="5" width="3.21875" style="22" customWidth="1"/>
    <col min="6" max="16384" width="8.88671875" style="2"/>
  </cols>
  <sheetData>
    <row r="4" spans="2:9" ht="15" thickBot="1" x14ac:dyDescent="0.35"/>
    <row r="5" spans="2:9" ht="21.6" thickBot="1" x14ac:dyDescent="0.35">
      <c r="B5" s="17"/>
      <c r="C5" s="18"/>
      <c r="D5" s="18"/>
      <c r="E5" s="18"/>
      <c r="F5" s="18"/>
      <c r="G5" s="18"/>
      <c r="H5" s="19"/>
      <c r="I5" s="34"/>
    </row>
    <row r="6" spans="2:9" x14ac:dyDescent="0.3">
      <c r="B6" s="3"/>
      <c r="C6" s="4"/>
      <c r="D6" s="21"/>
      <c r="E6" s="24"/>
      <c r="F6" s="6"/>
      <c r="G6" s="6"/>
      <c r="H6" s="6"/>
      <c r="I6" s="15"/>
    </row>
    <row r="7" spans="2:9" x14ac:dyDescent="0.3">
      <c r="B7" s="7"/>
      <c r="C7" s="8"/>
      <c r="D7" s="20"/>
      <c r="E7" s="25"/>
      <c r="F7" s="10"/>
      <c r="G7" s="10"/>
      <c r="H7" s="15"/>
      <c r="I7" s="15"/>
    </row>
    <row r="8" spans="2:9" x14ac:dyDescent="0.3">
      <c r="B8" s="11"/>
      <c r="C8" s="8"/>
      <c r="D8" s="20"/>
      <c r="E8" s="25"/>
      <c r="F8" s="10"/>
      <c r="G8" s="10"/>
      <c r="H8" s="15"/>
      <c r="I8" s="15"/>
    </row>
    <row r="9" spans="2:9" x14ac:dyDescent="0.3">
      <c r="B9" s="7"/>
      <c r="C9" s="8"/>
      <c r="D9" s="20"/>
      <c r="E9" s="26"/>
      <c r="F9" s="10"/>
      <c r="G9" s="10"/>
      <c r="H9" s="15"/>
      <c r="I9" s="15"/>
    </row>
    <row r="10" spans="2:9" x14ac:dyDescent="0.3">
      <c r="B10" s="15"/>
      <c r="C10" s="36"/>
      <c r="D10" s="36"/>
      <c r="E10" s="35"/>
      <c r="F10" s="15"/>
      <c r="G10" s="15"/>
      <c r="H10" s="15"/>
      <c r="I10" s="15"/>
    </row>
    <row r="11" spans="2:9" x14ac:dyDescent="0.3">
      <c r="B11" s="15"/>
      <c r="C11" s="36"/>
      <c r="D11" s="36"/>
      <c r="E11" s="35"/>
      <c r="F11" s="15"/>
      <c r="G11" s="15"/>
      <c r="H11" s="15"/>
      <c r="I11" s="15"/>
    </row>
    <row r="12" spans="2:9" x14ac:dyDescent="0.3">
      <c r="B12" s="15"/>
      <c r="C12" s="36"/>
      <c r="D12" s="36"/>
      <c r="E12" s="35"/>
      <c r="F12" s="15"/>
      <c r="G12" s="15"/>
      <c r="H12" s="15"/>
      <c r="I12" s="15"/>
    </row>
    <row r="13" spans="2:9" x14ac:dyDescent="0.3">
      <c r="B13" s="15"/>
      <c r="C13" s="36"/>
      <c r="D13" s="36"/>
      <c r="E13" s="35"/>
      <c r="F13" s="15"/>
      <c r="G13" s="15"/>
      <c r="H13" s="15"/>
      <c r="I13" s="15"/>
    </row>
    <row r="14" spans="2:9" x14ac:dyDescent="0.3">
      <c r="B14" s="15"/>
      <c r="C14" s="36"/>
      <c r="D14" s="36"/>
      <c r="E14" s="35"/>
      <c r="F14" s="15"/>
      <c r="G14" s="15"/>
      <c r="H14" s="15"/>
      <c r="I14" s="15"/>
    </row>
    <row r="15" spans="2:9" x14ac:dyDescent="0.3">
      <c r="B15" s="15"/>
      <c r="C15" s="36"/>
      <c r="D15" s="36"/>
      <c r="E15" s="35"/>
      <c r="F15" s="15"/>
      <c r="G15" s="15"/>
      <c r="H15" s="15"/>
      <c r="I15" s="15"/>
    </row>
    <row r="16" spans="2:9" x14ac:dyDescent="0.3">
      <c r="B16" s="15"/>
      <c r="C16" s="36"/>
      <c r="D16" s="36"/>
      <c r="E16" s="37"/>
      <c r="F16" s="15"/>
      <c r="G16" s="15"/>
      <c r="H16" s="15"/>
      <c r="I16" s="15"/>
    </row>
    <row r="17" spans="2:9" x14ac:dyDescent="0.3">
      <c r="B17" s="15"/>
      <c r="C17" s="15"/>
      <c r="D17" s="15"/>
      <c r="E17" s="35"/>
      <c r="F17" s="15"/>
      <c r="G17" s="15"/>
      <c r="H17" s="15"/>
    </row>
    <row r="18" spans="2:9" x14ac:dyDescent="0.3">
      <c r="B18" s="15"/>
      <c r="C18" s="36"/>
      <c r="D18" s="36"/>
      <c r="E18" s="37"/>
      <c r="F18" s="15"/>
      <c r="G18" s="15"/>
      <c r="H18" s="15"/>
    </row>
    <row r="19" spans="2:9" x14ac:dyDescent="0.3">
      <c r="B19" s="15"/>
      <c r="C19" s="36"/>
      <c r="D19" s="36"/>
      <c r="E19" s="37"/>
      <c r="F19" s="15"/>
      <c r="G19" s="15"/>
      <c r="H19" s="15"/>
    </row>
    <row r="20" spans="2:9" x14ac:dyDescent="0.3">
      <c r="B20" s="15"/>
      <c r="C20" s="36"/>
      <c r="D20" s="36"/>
      <c r="E20" s="37"/>
      <c r="F20" s="15"/>
      <c r="G20" s="15"/>
      <c r="H20" s="15"/>
    </row>
    <row r="21" spans="2:9" x14ac:dyDescent="0.3">
      <c r="B21" s="15"/>
      <c r="C21" s="36"/>
      <c r="D21" s="36"/>
      <c r="E21" s="37"/>
      <c r="F21" s="15"/>
      <c r="G21" s="15"/>
      <c r="H21" s="15"/>
    </row>
    <row r="23" spans="2:9" ht="21" x14ac:dyDescent="0.3">
      <c r="C23" s="2"/>
      <c r="E23" s="2"/>
      <c r="I23" s="34"/>
    </row>
    <row r="24" spans="2:9" x14ac:dyDescent="0.3">
      <c r="C24" s="2"/>
      <c r="E24" s="2"/>
    </row>
    <row r="25" spans="2:9" x14ac:dyDescent="0.3">
      <c r="C25" s="2"/>
      <c r="E25" s="2"/>
    </row>
    <row r="26" spans="2:9" x14ac:dyDescent="0.3">
      <c r="C26" s="2"/>
      <c r="E26" s="2"/>
    </row>
    <row r="27" spans="2:9" x14ac:dyDescent="0.3">
      <c r="C27" s="2"/>
      <c r="E27" s="2"/>
    </row>
    <row r="28" spans="2:9" x14ac:dyDescent="0.3">
      <c r="C28" s="2"/>
      <c r="E28" s="2"/>
    </row>
    <row r="29" spans="2:9" x14ac:dyDescent="0.3">
      <c r="C29" s="2"/>
      <c r="E29" s="2"/>
      <c r="I29" s="15"/>
    </row>
    <row r="30" spans="2:9" x14ac:dyDescent="0.3">
      <c r="C30" s="2"/>
      <c r="E30" s="2"/>
      <c r="I30" s="15"/>
    </row>
    <row r="31" spans="2:9" x14ac:dyDescent="0.3">
      <c r="C31" s="2"/>
      <c r="E31" s="2"/>
      <c r="I31" s="15"/>
    </row>
    <row r="32" spans="2:9" x14ac:dyDescent="0.3">
      <c r="C32" s="2"/>
      <c r="E32" s="2"/>
      <c r="I32" s="15"/>
    </row>
    <row r="33" spans="3:9" x14ac:dyDescent="0.3">
      <c r="C33" s="2"/>
      <c r="E33" s="2"/>
      <c r="I33" s="15"/>
    </row>
    <row r="34" spans="3:9" x14ac:dyDescent="0.3">
      <c r="C34" s="2"/>
      <c r="E34" s="2"/>
    </row>
    <row r="35" spans="3:9" x14ac:dyDescent="0.3">
      <c r="C35" s="2"/>
      <c r="E35" s="2"/>
    </row>
    <row r="36" spans="3:9" x14ac:dyDescent="0.3">
      <c r="C36" s="2"/>
      <c r="E36" s="2"/>
    </row>
    <row r="37" spans="3:9" x14ac:dyDescent="0.3">
      <c r="C37" s="2"/>
      <c r="E37" s="2"/>
    </row>
    <row r="38" spans="3:9" x14ac:dyDescent="0.3">
      <c r="C38" s="2"/>
      <c r="E38" s="2"/>
    </row>
    <row r="39" spans="3:9" x14ac:dyDescent="0.3">
      <c r="C39" s="2"/>
      <c r="E39" s="2"/>
    </row>
    <row r="40" spans="3:9" x14ac:dyDescent="0.3">
      <c r="C40" s="2"/>
      <c r="E40" s="2"/>
    </row>
  </sheetData>
  <mergeCells count="1"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Résistances, chute tension</vt:lpstr>
      <vt:lpstr>Diviseur de tension</vt:lpstr>
      <vt:lpstr>Résistivité; conductivité</vt:lpstr>
      <vt:lpstr>Loi d'Ohm</vt:lpstr>
      <vt:lpstr>Code couleur résistances</vt:lpstr>
      <vt:lpstr>Puissance; rendement</vt:lpstr>
      <vt:lpstr>Énergie</vt:lpstr>
      <vt:lpstr>Diodes</vt:lpstr>
      <vt:lpstr>Feuil7</vt:lpstr>
      <vt:lpstr>Facteur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Ruchti</dc:creator>
  <cp:lastModifiedBy>Christophe Ruchti</cp:lastModifiedBy>
  <dcterms:created xsi:type="dcterms:W3CDTF">2015-06-05T18:19:34Z</dcterms:created>
  <dcterms:modified xsi:type="dcterms:W3CDTF">2023-11-23T05:11:16Z</dcterms:modified>
</cp:coreProperties>
</file>