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vbaProject.bin" ContentType="application/vnd.ms-office.vbaProject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00" windowHeight="11080"/>
  </bookViews>
  <sheets>
    <sheet name="Estimation" sheetId="2" r:id="rId1"/>
    <sheet name="BDC" sheetId="7" state="hidden" r:id="rId2"/>
    <sheet name="Archives" sheetId="4" state="hidden" r:id="rId3"/>
    <sheet name="Clients" sheetId="5" state="hidden" r:id="rId4"/>
    <sheet name="Calculs" sheetId="3" state="hidden" r:id="rId5"/>
  </sheets>
  <definedNames>
    <definedName name="Clients">#REF!</definedName>
    <definedName name="Vil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sourceFile="C:\Users\yvesi\OneDrive\Bureau\Base de données.xlsx" odcFile="C:\Users\yvesi\OneDrive\Documents\Mes sources de données\Base de données Feuil1$.od.odc" name="Base de données Feuil1$.od" type="5" background="1" refreshedVersion="2" saveData="1">
    <dbPr connection="Provider=Microsoft.ACE.OLEDB.12.0;User ID=Admin;Data Source=C:\Users\yvesi\OneDrive\Bureau\Base de donnée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euil1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<sst xmlns="http://schemas.openxmlformats.org/spreadsheetml/2006/main" count="486" uniqueCount="299">
  <si>
    <t>Estimation</t>
  </si>
  <si>
    <t>Client :</t>
  </si>
  <si>
    <t>One Tech Deboss</t>
  </si>
  <si>
    <t>Tel :</t>
  </si>
  <si>
    <t>10 rue du Moulin</t>
  </si>
  <si>
    <t>Marque :</t>
  </si>
  <si>
    <t>77220 Tournan en Brie</t>
  </si>
  <si>
    <t>Alexandre Cianciulli</t>
  </si>
  <si>
    <t>Modèle :</t>
  </si>
  <si>
    <t>Tel: 06 02 10 96 95</t>
  </si>
  <si>
    <t>Immat :</t>
  </si>
  <si>
    <t>Courriel: contact@otdgroupe.fr</t>
  </si>
  <si>
    <t>I</t>
  </si>
  <si>
    <t>D1</t>
  </si>
  <si>
    <t>D2</t>
  </si>
  <si>
    <t>D3</t>
  </si>
  <si>
    <t>DaP</t>
  </si>
  <si>
    <t>Maj</t>
  </si>
  <si>
    <t>Res</t>
  </si>
  <si>
    <t>Ech</t>
  </si>
  <si>
    <t>Trad</t>
  </si>
  <si>
    <t>Forfait HT</t>
  </si>
  <si>
    <t>HT</t>
  </si>
  <si>
    <t>CAPOT</t>
  </si>
  <si>
    <t>AILE AVD</t>
  </si>
  <si>
    <t>PORTE AVD</t>
  </si>
  <si>
    <t>PORTE ARD</t>
  </si>
  <si>
    <t>AILE ARD</t>
  </si>
  <si>
    <t>BRANCARD D</t>
  </si>
  <si>
    <t>PAVILLON</t>
  </si>
  <si>
    <t>CASQUETTE</t>
  </si>
  <si>
    <t>HAYON</t>
  </si>
  <si>
    <t>BRANCARD G</t>
  </si>
  <si>
    <t>AILE ARG</t>
  </si>
  <si>
    <t>PORTE ARG</t>
  </si>
  <si>
    <t>PORTE AVG</t>
  </si>
  <si>
    <t>AILE AVG</t>
  </si>
  <si>
    <t>Déganissage</t>
  </si>
  <si>
    <t>T1</t>
  </si>
  <si>
    <t>T2</t>
  </si>
  <si>
    <t>T3</t>
  </si>
  <si>
    <t>TOTAL HT :</t>
  </si>
  <si>
    <t>Commentaires:</t>
  </si>
  <si>
    <t>Nbre</t>
  </si>
  <si>
    <t>01 à 03</t>
  </si>
  <si>
    <t>Estimation réalilsée en fonction des conditions</t>
  </si>
  <si>
    <t>04 à 06</t>
  </si>
  <si>
    <t>particulières d'examen, sous réserve</t>
  </si>
  <si>
    <t>07 à 11</t>
  </si>
  <si>
    <t>que véhicule soit propre et sec.</t>
  </si>
  <si>
    <t>12 à 22</t>
  </si>
  <si>
    <t>23 à 31</t>
  </si>
  <si>
    <t>Majoration de 20% sur les éléments en aluminium,</t>
  </si>
  <si>
    <t>32 à 48</t>
  </si>
  <si>
    <t>brancards et dont l'accès est particulièrement</t>
  </si>
  <si>
    <t>49 à 69</t>
  </si>
  <si>
    <t>difficile ou impossible.</t>
  </si>
  <si>
    <t>70 à 90</t>
  </si>
  <si>
    <t>91 à 110</t>
  </si>
  <si>
    <t xml:space="preserve">Société par Actions Simplifiée au capital de 1 000 Euros.                                                    </t>
  </si>
  <si>
    <t>111 à 150</t>
  </si>
  <si>
    <t>Siret : 92845020400013 - RCS Melun B 928 450 204</t>
  </si>
  <si>
    <t>151 à 200</t>
  </si>
  <si>
    <t>TVA : FR86928450204</t>
  </si>
  <si>
    <t>201 à 250</t>
  </si>
  <si>
    <t>251 à 380</t>
  </si>
  <si>
    <t>D1 = 0 &lt; 20 mm</t>
  </si>
  <si>
    <t>Dégarnissage</t>
  </si>
  <si>
    <t>381 à 450</t>
  </si>
  <si>
    <t>D2 = 21 &lt; 30 mm</t>
  </si>
  <si>
    <t>451 à 650</t>
  </si>
  <si>
    <t>D3 = 31 &lt; 45 mm</t>
  </si>
  <si>
    <t>Dossier :</t>
  </si>
  <si>
    <t>Garage :</t>
  </si>
  <si>
    <t>Immatriculation :</t>
  </si>
  <si>
    <t>Total HT:</t>
  </si>
  <si>
    <t>ERR</t>
  </si>
  <si>
    <t>ISAMBERT</t>
  </si>
  <si>
    <t>RENAULT</t>
  </si>
  <si>
    <t>MEGANE</t>
  </si>
  <si>
    <t>CD-243-JS</t>
  </si>
  <si>
    <t>carrosserie de la riz</t>
  </si>
  <si>
    <t>mercedes</t>
  </si>
  <si>
    <t>a 180d</t>
  </si>
  <si>
    <t>FY-024-YK</t>
  </si>
  <si>
    <t>Carrosserie de la RIZ</t>
  </si>
  <si>
    <t>MERCEDES</t>
  </si>
  <si>
    <t>A180D</t>
  </si>
  <si>
    <t>Essai</t>
  </si>
  <si>
    <t>Clio</t>
  </si>
  <si>
    <t>205 RE 75</t>
  </si>
  <si>
    <t>ESSAI</t>
  </si>
  <si>
    <t>Renault</t>
  </si>
  <si>
    <t>Megane</t>
  </si>
  <si>
    <t>CD243JS</t>
  </si>
  <si>
    <t>GARAGE 500</t>
  </si>
  <si>
    <t>CITAN 111 CDI</t>
  </si>
  <si>
    <t>FF-652-SC</t>
  </si>
  <si>
    <t>MINI</t>
  </si>
  <si>
    <t>FX022LH</t>
  </si>
  <si>
    <t>PEUGEOT</t>
  </si>
  <si>
    <t>PARTNER</t>
  </si>
  <si>
    <t>GL188PB</t>
  </si>
  <si>
    <t>FORD</t>
  </si>
  <si>
    <t>TRANSIT</t>
  </si>
  <si>
    <t>GA760PB</t>
  </si>
  <si>
    <t>SUZUKI</t>
  </si>
  <si>
    <t>SWIFT</t>
  </si>
  <si>
    <t>AF905HJ</t>
  </si>
  <si>
    <t>CIE GIABICONI</t>
  </si>
  <si>
    <t>FIAT</t>
  </si>
  <si>
    <t>DN790SA</t>
  </si>
  <si>
    <t>MB GARAGE</t>
  </si>
  <si>
    <t>MINI COUNTRYMAN</t>
  </si>
  <si>
    <t>DQ646DL</t>
  </si>
  <si>
    <t>AUDI</t>
  </si>
  <si>
    <t>A3</t>
  </si>
  <si>
    <t>AV238DF</t>
  </si>
  <si>
    <t>BMW BERNARDINI</t>
  </si>
  <si>
    <t>GV527AG</t>
  </si>
  <si>
    <t>kia</t>
  </si>
  <si>
    <t>stonic</t>
  </si>
  <si>
    <t>GT287QR</t>
  </si>
  <si>
    <t>corse carrosserie</t>
  </si>
  <si>
    <t>opel</t>
  </si>
  <si>
    <t>astra</t>
  </si>
  <si>
    <t>GW891CA</t>
  </si>
  <si>
    <t>CORSE CARROSSERIE</t>
  </si>
  <si>
    <t>GLC</t>
  </si>
  <si>
    <t>FT427KZ</t>
  </si>
  <si>
    <t>AAA</t>
  </si>
  <si>
    <t>nissan</t>
  </si>
  <si>
    <t>KIA</t>
  </si>
  <si>
    <t>STONIC</t>
  </si>
  <si>
    <t>EZ-896-LK</t>
  </si>
  <si>
    <t>PUMA</t>
  </si>
  <si>
    <t>GF-167-PC</t>
  </si>
  <si>
    <t>NISSAN</t>
  </si>
  <si>
    <t>GA-174-WS</t>
  </si>
  <si>
    <t>RICCI</t>
  </si>
  <si>
    <t>GF-617-ZB</t>
  </si>
  <si>
    <t>LOTUS</t>
  </si>
  <si>
    <t>GX-253-CB</t>
  </si>
  <si>
    <t>CITROEN</t>
  </si>
  <si>
    <t>DS3</t>
  </si>
  <si>
    <t>FS-981-AV</t>
  </si>
  <si>
    <t>C4</t>
  </si>
  <si>
    <t>EY-810-NQ</t>
  </si>
  <si>
    <t>C3</t>
  </si>
  <si>
    <t>EF-907-VG</t>
  </si>
  <si>
    <t>EY-295-ec</t>
  </si>
  <si>
    <t>vw</t>
  </si>
  <si>
    <t>TIGUAN</t>
  </si>
  <si>
    <t>GV-784-NK</t>
  </si>
  <si>
    <t>REUNAULT</t>
  </si>
  <si>
    <t>TWINGO</t>
  </si>
  <si>
    <t>FJ-963-VE</t>
  </si>
  <si>
    <t>PIVANTO</t>
  </si>
  <si>
    <t>CP-312-DQ</t>
  </si>
  <si>
    <t>Q2</t>
  </si>
  <si>
    <t>FH-541-YD</t>
  </si>
  <si>
    <t>ALFA ROMEO</t>
  </si>
  <si>
    <t>GIULIETTA</t>
  </si>
  <si>
    <t>FT-065-QE</t>
  </si>
  <si>
    <t>ricci</t>
  </si>
  <si>
    <t>OPEL</t>
  </si>
  <si>
    <t>ASTRA</t>
  </si>
  <si>
    <t>TOYOTA</t>
  </si>
  <si>
    <t>C-HR</t>
  </si>
  <si>
    <t>EP-318-GQ</t>
  </si>
  <si>
    <t>VW</t>
  </si>
  <si>
    <t>POLO</t>
  </si>
  <si>
    <t>GW-701-WW</t>
  </si>
  <si>
    <t>FG-478-KW</t>
  </si>
  <si>
    <t>MITSUBIHI</t>
  </si>
  <si>
    <t>L200</t>
  </si>
  <si>
    <t>BB-751-TN</t>
  </si>
  <si>
    <t>MICHELOTTO</t>
  </si>
  <si>
    <t>YARIS</t>
  </si>
  <si>
    <t>GQ-287-FD</t>
  </si>
  <si>
    <t xml:space="preserve">GQA 250 </t>
  </si>
  <si>
    <t>GT-170-YM</t>
  </si>
  <si>
    <t xml:space="preserve">DACIA </t>
  </si>
  <si>
    <t>DUSTER</t>
  </si>
  <si>
    <t>FG-726-AY</t>
  </si>
  <si>
    <t>recipello</t>
  </si>
  <si>
    <t>MAZDA</t>
  </si>
  <si>
    <t>CG-329-GV</t>
  </si>
  <si>
    <t>COLLISION</t>
  </si>
  <si>
    <t>RECIPELLO</t>
  </si>
  <si>
    <t>BMW</t>
  </si>
  <si>
    <t>X1</t>
  </si>
  <si>
    <t>WW-327-KQ</t>
  </si>
  <si>
    <t>FIESTA</t>
  </si>
  <si>
    <t>AB-234-LJ</t>
  </si>
  <si>
    <t>DK-868-TZ</t>
  </si>
  <si>
    <t>RIO-GT</t>
  </si>
  <si>
    <t>FP-417-TS5</t>
  </si>
  <si>
    <t>GD-302-VL</t>
  </si>
  <si>
    <t>50E</t>
  </si>
  <si>
    <t>GT-964-NB</t>
  </si>
  <si>
    <t>EX-198-KH</t>
  </si>
  <si>
    <t>CG-241-RC</t>
  </si>
  <si>
    <t>STOMIC</t>
  </si>
  <si>
    <t>FB-032-TP</t>
  </si>
  <si>
    <t>MONTE-CARLO</t>
  </si>
  <si>
    <t>SERRIE-1</t>
  </si>
  <si>
    <t>KAEL</t>
  </si>
  <si>
    <t>DZ-779-NZ</t>
  </si>
  <si>
    <t>LAND CRUSIER</t>
  </si>
  <si>
    <t>CP-939-HH</t>
  </si>
  <si>
    <t>DACIA</t>
  </si>
  <si>
    <t>SANDERO</t>
  </si>
  <si>
    <t>DB-476-XC</t>
  </si>
  <si>
    <t>FR-903-HY</t>
  </si>
  <si>
    <t>HONDA</t>
  </si>
  <si>
    <t>CR-V</t>
  </si>
  <si>
    <t>8970-HG-2B</t>
  </si>
  <si>
    <t>MICHELOTTI</t>
  </si>
  <si>
    <t>GH-862-PE</t>
  </si>
  <si>
    <t>GIABICONI</t>
  </si>
  <si>
    <t>Q-4 .E</t>
  </si>
  <si>
    <t>GY-810-GW</t>
  </si>
  <si>
    <t>T-ROC</t>
  </si>
  <si>
    <t>FX-279-FJ</t>
  </si>
  <si>
    <t>CORSA</t>
  </si>
  <si>
    <t>DA-597-HG</t>
  </si>
  <si>
    <t>DT-240-LK</t>
  </si>
  <si>
    <t>M2 CARROSSERIE</t>
  </si>
  <si>
    <t>VOLVO</t>
  </si>
  <si>
    <t>XC60</t>
  </si>
  <si>
    <t>CY-125-SK</t>
  </si>
  <si>
    <t>QASHQAI</t>
  </si>
  <si>
    <t>EX-077-RG</t>
  </si>
  <si>
    <t>FQ-625-RE</t>
  </si>
  <si>
    <t>CLIO</t>
  </si>
  <si>
    <t>GQ-505-JT</t>
  </si>
  <si>
    <t>AYGO</t>
  </si>
  <si>
    <t>FF-980-DM</t>
  </si>
  <si>
    <t>Code</t>
  </si>
  <si>
    <t>Type</t>
  </si>
  <si>
    <t>Civilité</t>
  </si>
  <si>
    <t>Nom</t>
  </si>
  <si>
    <t>Prenom</t>
  </si>
  <si>
    <t>Raison sociale</t>
  </si>
  <si>
    <t>Forme juridique</t>
  </si>
  <si>
    <t>Famille</t>
  </si>
  <si>
    <t>Téléphone 1</t>
  </si>
  <si>
    <t>Portable</t>
  </si>
  <si>
    <t>Fax</t>
  </si>
  <si>
    <t>Email</t>
  </si>
  <si>
    <t>Site web</t>
  </si>
  <si>
    <t>Informations TVA N° TVA Intra</t>
  </si>
  <si>
    <t>Commentaire</t>
  </si>
  <si>
    <t>Adresse principale Adresse 1</t>
  </si>
  <si>
    <t>Adresse principale Adresse 2</t>
  </si>
  <si>
    <t>Adresse principale Adresse 3</t>
  </si>
  <si>
    <t>Adresse principale Code postal</t>
  </si>
  <si>
    <t>Adresse principale Cedex</t>
  </si>
  <si>
    <t>Adresse principale Ville</t>
  </si>
  <si>
    <t>Adresse principale Pays</t>
  </si>
  <si>
    <t>Banque 1 Nom</t>
  </si>
  <si>
    <t>Banque 1 Domiciliation</t>
  </si>
  <si>
    <t>Banque 1 Banque</t>
  </si>
  <si>
    <t>Banque 1 Guichet</t>
  </si>
  <si>
    <t>Banque 1 Compte</t>
  </si>
  <si>
    <t>Banque 1 Clé</t>
  </si>
  <si>
    <t>Banque 1 IBAN</t>
  </si>
  <si>
    <t>Banque 1 BIC</t>
  </si>
  <si>
    <t>Banque 1 RUM</t>
  </si>
  <si>
    <t>Banque 1 Date de signature</t>
  </si>
  <si>
    <t>Banque 1 Client déjà prélevé via SEPA</t>
  </si>
  <si>
    <t>Compte comptable</t>
  </si>
  <si>
    <t>Informations TVA Localisation</t>
  </si>
  <si>
    <t>Informations TVA Type d'activité</t>
  </si>
  <si>
    <t>Informations TVA Type de TVA</t>
  </si>
  <si>
    <t>CLT00000001</t>
  </si>
  <si>
    <t>CLIENT</t>
  </si>
  <si>
    <t>REPUBLIQUE AUTOS</t>
  </si>
  <si>
    <t>SAS</t>
  </si>
  <si>
    <t>04 77 79 19 19</t>
  </si>
  <si>
    <t>adrien.fournier@bonyautomobiles.com</t>
  </si>
  <si>
    <t>https://www.bonyautomobiles.com/concession/nissan-saint-etienne/</t>
  </si>
  <si>
    <t>FR34302477500</t>
  </si>
  <si>
    <t>4 RUE AUGUSTE GUITTON</t>
  </si>
  <si>
    <t/>
  </si>
  <si>
    <t>42000</t>
  </si>
  <si>
    <t>SAINT-ETIENNE</t>
  </si>
  <si>
    <t>France</t>
  </si>
  <si>
    <t>CREPUBLI</t>
  </si>
  <si>
    <t>FRANCE</t>
  </si>
  <si>
    <t>DAP</t>
  </si>
  <si>
    <t>Alu</t>
  </si>
  <si>
    <t>TOTAUX</t>
  </si>
  <si>
    <t>Echange</t>
  </si>
  <si>
    <t>Tradi</t>
  </si>
  <si>
    <t>FORFAIT</t>
  </si>
  <si>
    <t>Erreur</t>
  </si>
  <si>
    <t>Sup à 651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</si>
</sst>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-* #,##0_-;\-* #,##0_-;_-* &quot;-&quot;_-;_-@_-"/>
    <numFmt numFmtId="43" formatCode="_-* #,##0.00_-;\-* #,##0.00_-;_-* &quot;-&quot;??_-;_-@_-"/>
    <numFmt numFmtId="176" formatCode="_-&quot;€&quot;* #,##0.00_-;\-&quot;€&quot;* #,##0.00_-;_-&quot;€&quot;* \-??_-;_-@_-"/>
    <numFmt numFmtId="177" formatCode="_-&quot;€&quot;* #,##0_-;\-&quot;€&quot;* #,##0_-;_-&quot;€&quot;* \-_-;_-@_-"/>
    <numFmt numFmtId="178" formatCode="#,##0\ &quot;€&quot;"/>
    <numFmt numFmtId="179" formatCode="&quot;D-&quot;0000&quot;-AC&quot;"/>
    <numFmt numFmtId="180" formatCode="#,##0.00\ &quot;€&quot;;\-#,##0.00\ &quot;€&quot;"/>
    <numFmt numFmtId="181" formatCode="0#&quot; &quot;##&quot; &quot;##&quot; &quot;##&quot; &quot;##"/>
    <numFmt numFmtId="182" formatCode="_-* #,##0.00\ [$€-40C]_-;\-* #,##0.00\ [$€-40C]_-;_-* &quot;-&quot;??\ [$€-40C]_-;_-@_-"/>
  </numFmts>
  <fonts count="31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2"/>
      <color theme="1"/>
      <name val="Aptos Narrow"/>
      <charset val="134"/>
    </font>
    <font>
      <sz val="14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b/>
      <sz val="40"/>
      <color theme="1"/>
      <name val="Calibri"/>
      <charset val="134"/>
      <scheme val="minor"/>
    </font>
    <font>
      <b/>
      <i/>
      <sz val="20"/>
      <color theme="1"/>
      <name val="Calibri"/>
      <charset val="134"/>
      <scheme val="minor"/>
    </font>
    <font>
      <b/>
      <i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178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vertical="center"/>
    </xf>
    <xf numFmtId="17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/>
    <xf numFmtId="178" fontId="1" fillId="0" borderId="0" xfId="0" applyNumberFormat="1" applyFont="1" applyAlignment="1">
      <alignment horizontal="right" vertical="center" indent="2"/>
    </xf>
    <xf numFmtId="0" fontId="0" fillId="0" borderId="1" xfId="0" applyBorder="1"/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9" fontId="4" fillId="0" borderId="3" xfId="0" applyNumberFormat="1" applyFont="1" applyBorder="1" applyAlignment="1">
      <alignment vertical="center" shrinkToFi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80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179" fontId="7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179" fontId="4" fillId="0" borderId="0" xfId="0" applyNumberFormat="1" applyFont="1" applyAlignment="1">
      <alignment horizontal="right" vertical="center"/>
    </xf>
    <xf numFmtId="181" fontId="4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179" fontId="4" fillId="0" borderId="0" xfId="0" applyNumberFormat="1" applyFont="1" applyAlignment="1" applyProtection="1">
      <alignment horizontal="center" vertical="center"/>
      <protection locked="0"/>
    </xf>
    <xf numFmtId="179" fontId="0" fillId="0" borderId="3" xfId="0" applyNumberForma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182" fontId="11" fillId="0" borderId="5" xfId="3" applyNumberFormat="1" applyFont="1" applyBorder="1" applyAlignment="1">
      <alignment horizontal="right" vertical="center" indent="1"/>
    </xf>
    <xf numFmtId="0" fontId="4" fillId="0" borderId="3" xfId="0" applyFont="1" applyBorder="1"/>
    <xf numFmtId="0" fontId="4" fillId="0" borderId="3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178" fontId="4" fillId="0" borderId="1" xfId="0" applyNumberFormat="1" applyFont="1" applyBorder="1" applyAlignment="1" applyProtection="1">
      <alignment horizontal="right" vertical="center" indent="1"/>
      <protection locked="0"/>
    </xf>
    <xf numFmtId="178" fontId="4" fillId="0" borderId="1" xfId="0" applyNumberFormat="1" applyFont="1" applyBorder="1" applyAlignment="1">
      <alignment horizontal="right" vertical="center" indent="1"/>
    </xf>
    <xf numFmtId="178" fontId="4" fillId="0" borderId="0" xfId="0" applyNumberFormat="1" applyFont="1" applyAlignment="1">
      <alignment horizontal="right" vertical="center" indent="1"/>
    </xf>
  </cellXfs>
  <cellStyles count="49">
    <cellStyle name="Normal" xfId="0" builtinId="0"/>
    <cellStyle name="Virgule" xfId="1" builtinId="3"/>
    <cellStyle name="Monétaire" xfId="2" builtinId="4"/>
    <cellStyle name="Pourcentage" xfId="3" builtinId="5"/>
    <cellStyle name="Milliers [0]" xfId="4" builtinId="6"/>
    <cellStyle name="Monétaire [0]" xfId="5" builtinId="7"/>
    <cellStyle name="Lien hypertexte" xfId="6" builtinId="8"/>
    <cellStyle name="Lien hypertexte visité" xfId="7" builtinId="9"/>
    <cellStyle name="Note" xfId="8" builtinId="10"/>
    <cellStyle name="Avertissement" xfId="9" builtinId="11"/>
    <cellStyle name="Titre" xfId="10" builtinId="15"/>
    <cellStyle name="CTexte explicatif" xfId="11" builtinId="53"/>
    <cellStyle name="Titre 1" xfId="12" builtinId="16"/>
    <cellStyle name="Titre 2" xfId="13" builtinId="17"/>
    <cellStyle name="Titre 3" xfId="14" builtinId="18"/>
    <cellStyle name="Titre 4" xfId="15" builtinId="19"/>
    <cellStyle name="Entrée" xfId="16" builtinId="20"/>
    <cellStyle name="Sortie" xfId="17" builtinId="21"/>
    <cellStyle name="Calcul" xfId="18" builtinId="22"/>
    <cellStyle name="Vérification de cellule" xfId="19" builtinId="23"/>
    <cellStyle name="Cellule liée" xfId="20" builtinId="24"/>
    <cellStyle name="Total" xfId="21" builtinId="25"/>
    <cellStyle name="Satisfaisant" xfId="22" builtinId="26"/>
    <cellStyle name="Insatisfaisant" xfId="23" builtinId="27"/>
    <cellStyle name="Neutre" xfId="24" builtinId="28"/>
    <cellStyle name="Accent1" xfId="25" builtinId="29"/>
    <cellStyle name="20 % - Accent1" xfId="26" builtinId="30"/>
    <cellStyle name="40 % - Accent1" xfId="27" builtinId="31"/>
    <cellStyle name="60 % - Accent1" xfId="28" builtinId="32"/>
    <cellStyle name="Accent2" xfId="29" builtinId="33"/>
    <cellStyle name="20 % - Accent2" xfId="30" builtinId="34"/>
    <cellStyle name="40 % - Accent2" xfId="31" builtinId="35"/>
    <cellStyle name="60 % - Accent2" xfId="32" builtinId="36"/>
    <cellStyle name="Accent3" xfId="33" builtinId="37"/>
    <cellStyle name="20 % - Accent3" xfId="34" builtinId="38"/>
    <cellStyle name="40 % - Accent3" xfId="35" builtinId="39"/>
    <cellStyle name="60 % - Accent3" xfId="36" builtinId="40"/>
    <cellStyle name="Accent4" xfId="37" builtinId="41"/>
    <cellStyle name="20 % - Accent4" xfId="38" builtinId="42"/>
    <cellStyle name="40 % - Accent4" xfId="39" builtinId="43"/>
    <cellStyle name="60 % - Accent4" xfId="40" builtinId="44"/>
    <cellStyle name="Accent5" xfId="41" builtinId="45"/>
    <cellStyle name="20 % - Accent5" xfId="42" builtinId="46"/>
    <cellStyle name="40 % - Accent5" xfId="43" builtinId="47"/>
    <cellStyle name="60 % - Accent5" xfId="44" builtinId="48"/>
    <cellStyle name="Accent6" xfId="45" builtinId="49"/>
    <cellStyle name="20 % - Accent6" xfId="46" builtinId="50"/>
    <cellStyle name="40 % - Accent6" xfId="47" builtinId="51"/>
    <cellStyle name="60 % - Accent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onnections" Target="connection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microsoft.com/office/2006/relationships/vbaProject" Target="vbaProject.bin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fmlaLink="Calculs!$S$3" noThreeD="1" val="0"/>
</file>

<file path=xl/ctrlProps/ctrlProp19.xml><?xml version="1.0" encoding="utf-8"?>
<formControlPr xmlns="http://schemas.microsoft.com/office/spreadsheetml/2009/9/main" objectType="CheckBox" fmlaLink="Calculs!$T$3" noThreeD="1" val="0"/>
</file>

<file path=xl/ctrlProps/ctrlProp2.xml><?xml version="1.0" encoding="utf-8"?>
<formControlPr xmlns="http://schemas.microsoft.com/office/spreadsheetml/2009/9/main" objectType="Button" val="0"/>
</file>

<file path=xl/ctrlProps/ctrlProp20.xml><?xml version="1.0" encoding="utf-8"?>
<formControlPr xmlns="http://schemas.microsoft.com/office/spreadsheetml/2009/9/main" objectType="CheckBox" fmlaLink="Calculs!$P$3" noThreeD="1" val="0"/>
</file>

<file path=xl/ctrlProps/ctrlProp21.xml><?xml version="1.0" encoding="utf-8"?>
<formControlPr xmlns="http://schemas.microsoft.com/office/spreadsheetml/2009/9/main" objectType="CheckBox" fmlaLink="Calculs!$N$4" noThreeD="1" val="0"/>
</file>

<file path=xl/ctrlProps/ctrlProp22.xml><?xml version="1.0" encoding="utf-8"?>
<formControlPr xmlns="http://schemas.microsoft.com/office/spreadsheetml/2009/9/main" objectType="CheckBox" fmlaLink="Calculs!$N$5" noThreeD="1" val="0"/>
</file>

<file path=xl/ctrlProps/ctrlProp23.xml><?xml version="1.0" encoding="utf-8"?>
<formControlPr xmlns="http://schemas.microsoft.com/office/spreadsheetml/2009/9/main" objectType="CheckBox" fmlaLink="Calculs!$N$6" noThreeD="1" val="0"/>
</file>

<file path=xl/ctrlProps/ctrlProp24.xml><?xml version="1.0" encoding="utf-8"?>
<formControlPr xmlns="http://schemas.microsoft.com/office/spreadsheetml/2009/9/main" objectType="CheckBox" fmlaLink="Calculs!$N$7" noThreeD="1" val="0"/>
</file>

<file path=xl/ctrlProps/ctrlProp25.xml><?xml version="1.0" encoding="utf-8"?>
<formControlPr xmlns="http://schemas.microsoft.com/office/spreadsheetml/2009/9/main" objectType="CheckBox" fmlaLink="Calculs!$N$8" noThreeD="1" val="0"/>
</file>

<file path=xl/ctrlProps/ctrlProp26.xml><?xml version="1.0" encoding="utf-8"?>
<formControlPr xmlns="http://schemas.microsoft.com/office/spreadsheetml/2009/9/main" objectType="CheckBox" fmlaLink="Calculs!$N$9" noThreeD="1" val="0"/>
</file>

<file path=xl/ctrlProps/ctrlProp27.xml><?xml version="1.0" encoding="utf-8"?>
<formControlPr xmlns="http://schemas.microsoft.com/office/spreadsheetml/2009/9/main" objectType="CheckBox" fmlaLink="Calculs!$N$10" noThreeD="1" val="0"/>
</file>

<file path=xl/ctrlProps/ctrlProp28.xml><?xml version="1.0" encoding="utf-8"?>
<formControlPr xmlns="http://schemas.microsoft.com/office/spreadsheetml/2009/9/main" objectType="CheckBox" fmlaLink="Calculs!$N$11" noThreeD="1" val="0"/>
</file>

<file path=xl/ctrlProps/ctrlProp29.xml><?xml version="1.0" encoding="utf-8"?>
<formControlPr xmlns="http://schemas.microsoft.com/office/spreadsheetml/2009/9/main" objectType="CheckBox" fmlaLink="Calculs!$N$12" noThreeD="1" val="0"/>
</file>

<file path=xl/ctrlProps/ctrlProp3.xml><?xml version="1.0" encoding="utf-8"?>
<formControlPr xmlns="http://schemas.microsoft.com/office/spreadsheetml/2009/9/main" objectType="CheckBox" fmlaLink="Calculs!$N$3" noThreeD="1" val="0"/>
</file>

<file path=xl/ctrlProps/ctrlProp30.xml><?xml version="1.0" encoding="utf-8"?>
<formControlPr xmlns="http://schemas.microsoft.com/office/spreadsheetml/2009/9/main" objectType="CheckBox" fmlaLink="Calculs!$N$13" noThreeD="1" val="0"/>
</file>

<file path=xl/ctrlProps/ctrlProp31.xml><?xml version="1.0" encoding="utf-8"?>
<formControlPr xmlns="http://schemas.microsoft.com/office/spreadsheetml/2009/9/main" objectType="CheckBox" fmlaLink="Calculs!$N$14" noThreeD="1" val="0"/>
</file>

<file path=xl/ctrlProps/ctrlProp32.xml><?xml version="1.0" encoding="utf-8"?>
<formControlPr xmlns="http://schemas.microsoft.com/office/spreadsheetml/2009/9/main" objectType="CheckBox" fmlaLink="Calculs!$N$15" noThreeD="1" val="0"/>
</file>

<file path=xl/ctrlProps/ctrlProp33.xml><?xml version="1.0" encoding="utf-8"?>
<formControlPr xmlns="http://schemas.microsoft.com/office/spreadsheetml/2009/9/main" objectType="CheckBox" fmlaLink="Calculs!$N$16" noThreeD="1" val="0"/>
</file>

<file path=xl/ctrlProps/ctrlProp34.xml><?xml version="1.0" encoding="utf-8"?>
<formControlPr xmlns="http://schemas.microsoft.com/office/spreadsheetml/2009/9/main" objectType="CheckBox" fmlaLink="Calculs!$P$4" noThreeD="1" val="0"/>
</file>

<file path=xl/ctrlProps/ctrlProp35.xml><?xml version="1.0" encoding="utf-8"?>
<formControlPr xmlns="http://schemas.microsoft.com/office/spreadsheetml/2009/9/main" objectType="CheckBox" fmlaLink="Calculs!$P$5" noThreeD="1" val="0"/>
</file>

<file path=xl/ctrlProps/ctrlProp36.xml><?xml version="1.0" encoding="utf-8"?>
<formControlPr xmlns="http://schemas.microsoft.com/office/spreadsheetml/2009/9/main" objectType="CheckBox" fmlaLink="Calculs!$P$6" noThreeD="1" val="0"/>
</file>

<file path=xl/ctrlProps/ctrlProp37.xml><?xml version="1.0" encoding="utf-8"?>
<formControlPr xmlns="http://schemas.microsoft.com/office/spreadsheetml/2009/9/main" objectType="CheckBox" fmlaLink="Calculs!$P$7" noThreeD="1" val="0"/>
</file>

<file path=xl/ctrlProps/ctrlProp38.xml><?xml version="1.0" encoding="utf-8"?>
<formControlPr xmlns="http://schemas.microsoft.com/office/spreadsheetml/2009/9/main" objectType="CheckBox" fmlaLink="Calculs!$P$9" noThreeD="1" val="0"/>
</file>

<file path=xl/ctrlProps/ctrlProp39.xml><?xml version="1.0" encoding="utf-8"?>
<formControlPr xmlns="http://schemas.microsoft.com/office/spreadsheetml/2009/9/main" objectType="CheckBox" fmlaLink="Calculs!$P$10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40.xml><?xml version="1.0" encoding="utf-8"?>
<formControlPr xmlns="http://schemas.microsoft.com/office/spreadsheetml/2009/9/main" objectType="CheckBox" fmlaLink="Calculs!$P$11" noThreeD="1" val="0"/>
</file>

<file path=xl/ctrlProps/ctrlProp41.xml><?xml version="1.0" encoding="utf-8"?>
<formControlPr xmlns="http://schemas.microsoft.com/office/spreadsheetml/2009/9/main" objectType="CheckBox" fmlaLink="Calculs!$P$13" noThreeD="1" val="0"/>
</file>

<file path=xl/ctrlProps/ctrlProp42.xml><?xml version="1.0" encoding="utf-8"?>
<formControlPr xmlns="http://schemas.microsoft.com/office/spreadsheetml/2009/9/main" objectType="CheckBox" fmlaLink="Calculs!$P$14" noThreeD="1" val="0"/>
</file>

<file path=xl/ctrlProps/ctrlProp43.xml><?xml version="1.0" encoding="utf-8"?>
<formControlPr xmlns="http://schemas.microsoft.com/office/spreadsheetml/2009/9/main" objectType="CheckBox" fmlaLink="Calculs!$P$15" noThreeD="1" val="0"/>
</file>

<file path=xl/ctrlProps/ctrlProp44.xml><?xml version="1.0" encoding="utf-8"?>
<formControlPr xmlns="http://schemas.microsoft.com/office/spreadsheetml/2009/9/main" objectType="CheckBox" fmlaLink="Calculs!$P$16" noThreeD="1" val="0"/>
</file>

<file path=xl/ctrlProps/ctrlProp45.xml><?xml version="1.0" encoding="utf-8"?>
<formControlPr xmlns="http://schemas.microsoft.com/office/spreadsheetml/2009/9/main" objectType="CheckBox" fmlaLink="Calculs!$S$4" noThreeD="1" val="0"/>
</file>

<file path=xl/ctrlProps/ctrlProp46.xml><?xml version="1.0" encoding="utf-8"?>
<formControlPr xmlns="http://schemas.microsoft.com/office/spreadsheetml/2009/9/main" objectType="CheckBox" fmlaLink="Calculs!$S$5" noThreeD="1" val="0"/>
</file>

<file path=xl/ctrlProps/ctrlProp47.xml><?xml version="1.0" encoding="utf-8"?>
<formControlPr xmlns="http://schemas.microsoft.com/office/spreadsheetml/2009/9/main" objectType="CheckBox" fmlaLink="Calculs!$S$6" noThreeD="1" val="0"/>
</file>

<file path=xl/ctrlProps/ctrlProp48.xml><?xml version="1.0" encoding="utf-8"?>
<formControlPr xmlns="http://schemas.microsoft.com/office/spreadsheetml/2009/9/main" objectType="CheckBox" fmlaLink="Calculs!$S$7" noThreeD="1" val="0"/>
</file>

<file path=xl/ctrlProps/ctrlProp49.xml><?xml version="1.0" encoding="utf-8"?>
<formControlPr xmlns="http://schemas.microsoft.com/office/spreadsheetml/2009/9/main" objectType="CheckBox" fmlaLink="Calculs!$S$8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fmlaLink="Calculs!$S$9" noThreeD="1" val="0"/>
</file>

<file path=xl/ctrlProps/ctrlProp51.xml><?xml version="1.0" encoding="utf-8"?>
<formControlPr xmlns="http://schemas.microsoft.com/office/spreadsheetml/2009/9/main" objectType="CheckBox" fmlaLink="Calculs!$S$10" noThreeD="1" val="0"/>
</file>

<file path=xl/ctrlProps/ctrlProp52.xml><?xml version="1.0" encoding="utf-8"?>
<formControlPr xmlns="http://schemas.microsoft.com/office/spreadsheetml/2009/9/main" objectType="CheckBox" fmlaLink="Calculs!$S$11" noThreeD="1" val="0"/>
</file>

<file path=xl/ctrlProps/ctrlProp53.xml><?xml version="1.0" encoding="utf-8"?>
<formControlPr xmlns="http://schemas.microsoft.com/office/spreadsheetml/2009/9/main" objectType="CheckBox" fmlaLink="Calculs!$S$12" noThreeD="1" val="0"/>
</file>

<file path=xl/ctrlProps/ctrlProp54.xml><?xml version="1.0" encoding="utf-8"?>
<formControlPr xmlns="http://schemas.microsoft.com/office/spreadsheetml/2009/9/main" objectType="CheckBox" fmlaLink="Calculs!$S$13" noThreeD="1" val="0"/>
</file>

<file path=xl/ctrlProps/ctrlProp55.xml><?xml version="1.0" encoding="utf-8"?>
<formControlPr xmlns="http://schemas.microsoft.com/office/spreadsheetml/2009/9/main" objectType="CheckBox" fmlaLink="Calculs!$S$14" noThreeD="1" val="0"/>
</file>

<file path=xl/ctrlProps/ctrlProp56.xml><?xml version="1.0" encoding="utf-8"?>
<formControlPr xmlns="http://schemas.microsoft.com/office/spreadsheetml/2009/9/main" objectType="CheckBox" fmlaLink="Calculs!$S$15" noThreeD="1" val="0"/>
</file>

<file path=xl/ctrlProps/ctrlProp57.xml><?xml version="1.0" encoding="utf-8"?>
<formControlPr xmlns="http://schemas.microsoft.com/office/spreadsheetml/2009/9/main" objectType="CheckBox" fmlaLink="Calculs!$S$16" noThreeD="1" val="0"/>
</file>

<file path=xl/ctrlProps/ctrlProp58.xml><?xml version="1.0" encoding="utf-8"?>
<formControlPr xmlns="http://schemas.microsoft.com/office/spreadsheetml/2009/9/main" objectType="CheckBox" fmlaLink="Calculs!$T$4" noThreeD="1" val="0"/>
</file>

<file path=xl/ctrlProps/ctrlProp59.xml><?xml version="1.0" encoding="utf-8"?>
<formControlPr xmlns="http://schemas.microsoft.com/office/spreadsheetml/2009/9/main" objectType="CheckBox" fmlaLink="Calculs!$T$5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fmlaLink="Calculs!$T$6" noThreeD="1" val="0"/>
</file>

<file path=xl/ctrlProps/ctrlProp61.xml><?xml version="1.0" encoding="utf-8"?>
<formControlPr xmlns="http://schemas.microsoft.com/office/spreadsheetml/2009/9/main" objectType="CheckBox" fmlaLink="Calculs!$T$7" noThreeD="1" val="0"/>
</file>

<file path=xl/ctrlProps/ctrlProp62.xml><?xml version="1.0" encoding="utf-8"?>
<formControlPr xmlns="http://schemas.microsoft.com/office/spreadsheetml/2009/9/main" objectType="CheckBox" fmlaLink="Calculs!$T$8" noThreeD="1" val="0"/>
</file>

<file path=xl/ctrlProps/ctrlProp63.xml><?xml version="1.0" encoding="utf-8"?>
<formControlPr xmlns="http://schemas.microsoft.com/office/spreadsheetml/2009/9/main" objectType="CheckBox" fmlaLink="Calculs!$T$9" noThreeD="1" val="0"/>
</file>

<file path=xl/ctrlProps/ctrlProp64.xml><?xml version="1.0" encoding="utf-8"?>
<formControlPr xmlns="http://schemas.microsoft.com/office/spreadsheetml/2009/9/main" objectType="CheckBox" fmlaLink="Calculs!$T$10" noThreeD="1" val="0"/>
</file>

<file path=xl/ctrlProps/ctrlProp65.xml><?xml version="1.0" encoding="utf-8"?>
<formControlPr xmlns="http://schemas.microsoft.com/office/spreadsheetml/2009/9/main" objectType="CheckBox" fmlaLink="Calculs!$T$11" noThreeD="1" val="0"/>
</file>

<file path=xl/ctrlProps/ctrlProp66.xml><?xml version="1.0" encoding="utf-8"?>
<formControlPr xmlns="http://schemas.microsoft.com/office/spreadsheetml/2009/9/main" objectType="CheckBox" fmlaLink="Calculs!$T$12" noThreeD="1" val="0"/>
</file>

<file path=xl/ctrlProps/ctrlProp67.xml><?xml version="1.0" encoding="utf-8"?>
<formControlPr xmlns="http://schemas.microsoft.com/office/spreadsheetml/2009/9/main" objectType="CheckBox" fmlaLink="Calculs!$T$13" noThreeD="1" val="0"/>
</file>

<file path=xl/ctrlProps/ctrlProp68.xml><?xml version="1.0" encoding="utf-8"?>
<formControlPr xmlns="http://schemas.microsoft.com/office/spreadsheetml/2009/9/main" objectType="CheckBox" fmlaLink="Calculs!$T$14" noThreeD="1" val="0"/>
</file>

<file path=xl/ctrlProps/ctrlProp69.xml><?xml version="1.0" encoding="utf-8"?>
<formControlPr xmlns="http://schemas.microsoft.com/office/spreadsheetml/2009/9/main" objectType="CheckBox" fmlaLink="Calculs!$T$15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fmlaLink="Calculs!$T$16" noThreeD="1" val="0"/>
</file>

<file path=xl/ctrlProps/ctrlProp71.xml><?xml version="1.0" encoding="utf-8"?>
<formControlPr xmlns="http://schemas.microsoft.com/office/spreadsheetml/2009/9/main" objectType="CheckBox" fmlaLink="Calculs!$H$17" noThreeD="1" val="0"/>
</file>

<file path=xl/ctrlProps/ctrlProp72.xml><?xml version="1.0" encoding="utf-8"?>
<formControlPr xmlns="http://schemas.microsoft.com/office/spreadsheetml/2009/9/main" objectType="CheckBox" fmlaLink="Calculs!$H$19" noThreeD="1" val="0"/>
</file>

<file path=xl/ctrlProps/ctrlProp73.xml><?xml version="1.0" encoding="utf-8"?>
<formControlPr xmlns="http://schemas.microsoft.com/office/spreadsheetml/2009/9/main" objectType="CheckBox" fmlaLink="Calculs!$H$18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5</xdr:row>
          <xdr:rowOff>0</xdr:rowOff>
        </xdr:from>
        <xdr:to>
          <xdr:col>14</xdr:col>
          <xdr:colOff>12700</xdr:colOff>
          <xdr:row>6</xdr:row>
          <xdr:rowOff>19050</xdr:rowOff>
        </xdr:to>
        <xdr:sp macro="[0]!Archiver.Archiver">
          <xdr:nvSpPr>
            <xdr:cNvPr id="1171" name="Button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6794500" y="1279525"/>
              <a:ext cx="1612900" cy="2749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Archiver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12700</xdr:colOff>
          <xdr:row>23</xdr:row>
          <xdr:rowOff>12700</xdr:rowOff>
        </xdr:from>
        <xdr:to>
          <xdr:col>13</xdr:col>
          <xdr:colOff>762000</xdr:colOff>
          <xdr:row>24</xdr:row>
          <xdr:rowOff>19050</xdr:rowOff>
        </xdr:to>
        <xdr:sp macro="[0]!EnvoyerFeuillePDFParEmail">
          <xdr:nvSpPr>
            <xdr:cNvPr id="1170" name="Button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807200" y="5192395"/>
              <a:ext cx="1549400" cy="2622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Imprimer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13</xdr:row>
          <xdr:rowOff>12700</xdr:rowOff>
        </xdr:from>
        <xdr:to>
          <xdr:col>4</xdr:col>
          <xdr:colOff>323850</xdr:colOff>
          <xdr:row>13</xdr:row>
          <xdr:rowOff>228600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717800" y="2633345"/>
              <a:ext cx="2349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13</xdr:row>
          <xdr:rowOff>12700</xdr:rowOff>
        </xdr:from>
        <xdr:to>
          <xdr:col>7</xdr:col>
          <xdr:colOff>0</xdr:colOff>
          <xdr:row>13</xdr:row>
          <xdr:rowOff>228600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35179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14</xdr:row>
          <xdr:rowOff>12700</xdr:rowOff>
        </xdr:from>
        <xdr:to>
          <xdr:col>7</xdr:col>
          <xdr:colOff>0</xdr:colOff>
          <xdr:row>14</xdr:row>
          <xdr:rowOff>228600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35179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15</xdr:row>
          <xdr:rowOff>12700</xdr:rowOff>
        </xdr:from>
        <xdr:to>
          <xdr:col>7</xdr:col>
          <xdr:colOff>0</xdr:colOff>
          <xdr:row>15</xdr:row>
          <xdr:rowOff>228600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35179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16</xdr:row>
          <xdr:rowOff>12700</xdr:rowOff>
        </xdr:from>
        <xdr:to>
          <xdr:col>7</xdr:col>
          <xdr:colOff>0</xdr:colOff>
          <xdr:row>16</xdr:row>
          <xdr:rowOff>228600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35179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17</xdr:row>
          <xdr:rowOff>12700</xdr:rowOff>
        </xdr:from>
        <xdr:to>
          <xdr:col>7</xdr:col>
          <xdr:colOff>0</xdr:colOff>
          <xdr:row>17</xdr:row>
          <xdr:rowOff>228600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35179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18</xdr:row>
          <xdr:rowOff>12700</xdr:rowOff>
        </xdr:from>
        <xdr:to>
          <xdr:col>7</xdr:col>
          <xdr:colOff>0</xdr:colOff>
          <xdr:row>18</xdr:row>
          <xdr:rowOff>228600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35179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19</xdr:row>
          <xdr:rowOff>12700</xdr:rowOff>
        </xdr:from>
        <xdr:to>
          <xdr:col>7</xdr:col>
          <xdr:colOff>0</xdr:colOff>
          <xdr:row>19</xdr:row>
          <xdr:rowOff>228600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35179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20</xdr:row>
          <xdr:rowOff>12700</xdr:rowOff>
        </xdr:from>
        <xdr:to>
          <xdr:col>7</xdr:col>
          <xdr:colOff>0</xdr:colOff>
          <xdr:row>20</xdr:row>
          <xdr:rowOff>228600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35179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21</xdr:row>
          <xdr:rowOff>12700</xdr:rowOff>
        </xdr:from>
        <xdr:to>
          <xdr:col>7</xdr:col>
          <xdr:colOff>0</xdr:colOff>
          <xdr:row>21</xdr:row>
          <xdr:rowOff>228600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35179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22</xdr:row>
          <xdr:rowOff>12700</xdr:rowOff>
        </xdr:from>
        <xdr:to>
          <xdr:col>7</xdr:col>
          <xdr:colOff>0</xdr:colOff>
          <xdr:row>22</xdr:row>
          <xdr:rowOff>228600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35179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23</xdr:row>
          <xdr:rowOff>12700</xdr:rowOff>
        </xdr:from>
        <xdr:to>
          <xdr:col>7</xdr:col>
          <xdr:colOff>0</xdr:colOff>
          <xdr:row>23</xdr:row>
          <xdr:rowOff>228600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35179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24</xdr:row>
          <xdr:rowOff>12700</xdr:rowOff>
        </xdr:from>
        <xdr:to>
          <xdr:col>7</xdr:col>
          <xdr:colOff>0</xdr:colOff>
          <xdr:row>24</xdr:row>
          <xdr:rowOff>228600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35179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25</xdr:row>
          <xdr:rowOff>12700</xdr:rowOff>
        </xdr:from>
        <xdr:to>
          <xdr:col>7</xdr:col>
          <xdr:colOff>0</xdr:colOff>
          <xdr:row>25</xdr:row>
          <xdr:rowOff>228600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35179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26</xdr:row>
          <xdr:rowOff>12700</xdr:rowOff>
        </xdr:from>
        <xdr:to>
          <xdr:col>7</xdr:col>
          <xdr:colOff>0</xdr:colOff>
          <xdr:row>26</xdr:row>
          <xdr:rowOff>228600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35179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13</xdr:row>
          <xdr:rowOff>12700</xdr:rowOff>
        </xdr:from>
        <xdr:to>
          <xdr:col>8</xdr:col>
          <xdr:colOff>0</xdr:colOff>
          <xdr:row>13</xdr:row>
          <xdr:rowOff>228600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39179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12700</xdr:rowOff>
        </xdr:from>
        <xdr:to>
          <xdr:col>9</xdr:col>
          <xdr:colOff>0</xdr:colOff>
          <xdr:row>13</xdr:row>
          <xdr:rowOff>228600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43180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13</xdr:row>
          <xdr:rowOff>12700</xdr:rowOff>
        </xdr:from>
        <xdr:to>
          <xdr:col>6</xdr:col>
          <xdr:colOff>0</xdr:colOff>
          <xdr:row>13</xdr:row>
          <xdr:rowOff>228600</xdr:rowOff>
        </xdr:to>
        <xdr:sp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31178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14</xdr:row>
          <xdr:rowOff>12700</xdr:rowOff>
        </xdr:from>
        <xdr:to>
          <xdr:col>5</xdr:col>
          <xdr:colOff>0</xdr:colOff>
          <xdr:row>14</xdr:row>
          <xdr:rowOff>228600</xdr:rowOff>
        </xdr:to>
        <xdr:sp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27178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15</xdr:row>
          <xdr:rowOff>12700</xdr:rowOff>
        </xdr:from>
        <xdr:to>
          <xdr:col>5</xdr:col>
          <xdr:colOff>0</xdr:colOff>
          <xdr:row>15</xdr:row>
          <xdr:rowOff>228600</xdr:rowOff>
        </xdr:to>
        <xdr:sp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27178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16</xdr:row>
          <xdr:rowOff>12700</xdr:rowOff>
        </xdr:from>
        <xdr:to>
          <xdr:col>5</xdr:col>
          <xdr:colOff>0</xdr:colOff>
          <xdr:row>16</xdr:row>
          <xdr:rowOff>228600</xdr:rowOff>
        </xdr:to>
        <xdr:sp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27178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17</xdr:row>
          <xdr:rowOff>12700</xdr:rowOff>
        </xdr:from>
        <xdr:to>
          <xdr:col>5</xdr:col>
          <xdr:colOff>0</xdr:colOff>
          <xdr:row>17</xdr:row>
          <xdr:rowOff>228600</xdr:rowOff>
        </xdr:to>
        <xdr:sp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27178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18</xdr:row>
          <xdr:rowOff>12700</xdr:rowOff>
        </xdr:from>
        <xdr:to>
          <xdr:col>5</xdr:col>
          <xdr:colOff>0</xdr:colOff>
          <xdr:row>18</xdr:row>
          <xdr:rowOff>228600</xdr:rowOff>
        </xdr:to>
        <xdr:sp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27178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19</xdr:row>
          <xdr:rowOff>12700</xdr:rowOff>
        </xdr:from>
        <xdr:to>
          <xdr:col>5</xdr:col>
          <xdr:colOff>0</xdr:colOff>
          <xdr:row>19</xdr:row>
          <xdr:rowOff>228600</xdr:rowOff>
        </xdr:to>
        <xdr:sp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27178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20</xdr:row>
          <xdr:rowOff>12700</xdr:rowOff>
        </xdr:from>
        <xdr:to>
          <xdr:col>5</xdr:col>
          <xdr:colOff>0</xdr:colOff>
          <xdr:row>20</xdr:row>
          <xdr:rowOff>228600</xdr:rowOff>
        </xdr:to>
        <xdr:sp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27178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21</xdr:row>
          <xdr:rowOff>12700</xdr:rowOff>
        </xdr:from>
        <xdr:to>
          <xdr:col>5</xdr:col>
          <xdr:colOff>0</xdr:colOff>
          <xdr:row>21</xdr:row>
          <xdr:rowOff>228600</xdr:rowOff>
        </xdr:to>
        <xdr:sp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27178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22</xdr:row>
          <xdr:rowOff>12700</xdr:rowOff>
        </xdr:from>
        <xdr:to>
          <xdr:col>5</xdr:col>
          <xdr:colOff>0</xdr:colOff>
          <xdr:row>22</xdr:row>
          <xdr:rowOff>228600</xdr:rowOff>
        </xdr:to>
        <xdr:sp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27178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23</xdr:row>
          <xdr:rowOff>12700</xdr:rowOff>
        </xdr:from>
        <xdr:to>
          <xdr:col>5</xdr:col>
          <xdr:colOff>0</xdr:colOff>
          <xdr:row>23</xdr:row>
          <xdr:rowOff>228600</xdr:rowOff>
        </xdr:to>
        <xdr:sp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27178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24</xdr:row>
          <xdr:rowOff>12700</xdr:rowOff>
        </xdr:from>
        <xdr:to>
          <xdr:col>5</xdr:col>
          <xdr:colOff>0</xdr:colOff>
          <xdr:row>24</xdr:row>
          <xdr:rowOff>228600</xdr:rowOff>
        </xdr:to>
        <xdr:sp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27178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25</xdr:row>
          <xdr:rowOff>12700</xdr:rowOff>
        </xdr:from>
        <xdr:to>
          <xdr:col>5</xdr:col>
          <xdr:colOff>0</xdr:colOff>
          <xdr:row>25</xdr:row>
          <xdr:rowOff>228600</xdr:rowOff>
        </xdr:to>
        <xdr:sp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27178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26</xdr:row>
          <xdr:rowOff>12700</xdr:rowOff>
        </xdr:from>
        <xdr:to>
          <xdr:col>5</xdr:col>
          <xdr:colOff>0</xdr:colOff>
          <xdr:row>26</xdr:row>
          <xdr:rowOff>228600</xdr:rowOff>
        </xdr:to>
        <xdr:sp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27178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14</xdr:row>
          <xdr:rowOff>12700</xdr:rowOff>
        </xdr:from>
        <xdr:to>
          <xdr:col>6</xdr:col>
          <xdr:colOff>0</xdr:colOff>
          <xdr:row>14</xdr:row>
          <xdr:rowOff>228600</xdr:rowOff>
        </xdr:to>
        <xdr:sp>
          <xdr:nvSpPr>
            <xdr:cNvPr id="1109" name="Check Box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31178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15</xdr:row>
          <xdr:rowOff>12700</xdr:rowOff>
        </xdr:from>
        <xdr:to>
          <xdr:col>6</xdr:col>
          <xdr:colOff>0</xdr:colOff>
          <xdr:row>15</xdr:row>
          <xdr:rowOff>228600</xdr:rowOff>
        </xdr:to>
        <xdr:sp>
          <xdr:nvSpPr>
            <xdr:cNvPr id="1110" name="Check Box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31178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16</xdr:row>
          <xdr:rowOff>12700</xdr:rowOff>
        </xdr:from>
        <xdr:to>
          <xdr:col>6</xdr:col>
          <xdr:colOff>0</xdr:colOff>
          <xdr:row>16</xdr:row>
          <xdr:rowOff>228600</xdr:rowOff>
        </xdr:to>
        <xdr:sp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31178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17</xdr:row>
          <xdr:rowOff>12700</xdr:rowOff>
        </xdr:from>
        <xdr:to>
          <xdr:col>6</xdr:col>
          <xdr:colOff>0</xdr:colOff>
          <xdr:row>17</xdr:row>
          <xdr:rowOff>228600</xdr:rowOff>
        </xdr:to>
        <xdr:sp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31178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19</xdr:row>
          <xdr:rowOff>12700</xdr:rowOff>
        </xdr:from>
        <xdr:to>
          <xdr:col>6</xdr:col>
          <xdr:colOff>0</xdr:colOff>
          <xdr:row>19</xdr:row>
          <xdr:rowOff>228600</xdr:rowOff>
        </xdr:to>
        <xdr:sp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31178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20</xdr:row>
          <xdr:rowOff>12700</xdr:rowOff>
        </xdr:from>
        <xdr:to>
          <xdr:col>6</xdr:col>
          <xdr:colOff>0</xdr:colOff>
          <xdr:row>20</xdr:row>
          <xdr:rowOff>228600</xdr:rowOff>
        </xdr:to>
        <xdr:sp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31178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21</xdr:row>
          <xdr:rowOff>12700</xdr:rowOff>
        </xdr:from>
        <xdr:to>
          <xdr:col>6</xdr:col>
          <xdr:colOff>0</xdr:colOff>
          <xdr:row>21</xdr:row>
          <xdr:rowOff>228600</xdr:rowOff>
        </xdr:to>
        <xdr:sp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31178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23</xdr:row>
          <xdr:rowOff>12700</xdr:rowOff>
        </xdr:from>
        <xdr:to>
          <xdr:col>6</xdr:col>
          <xdr:colOff>0</xdr:colOff>
          <xdr:row>23</xdr:row>
          <xdr:rowOff>228600</xdr:rowOff>
        </xdr:to>
        <xdr:sp>
          <xdr:nvSpPr>
            <xdr:cNvPr id="1127" name="Check Box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31178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24</xdr:row>
          <xdr:rowOff>12700</xdr:rowOff>
        </xdr:from>
        <xdr:to>
          <xdr:col>6</xdr:col>
          <xdr:colOff>0</xdr:colOff>
          <xdr:row>24</xdr:row>
          <xdr:rowOff>228600</xdr:rowOff>
        </xdr:to>
        <xdr:sp>
          <xdr:nvSpPr>
            <xdr:cNvPr id="1128" name="Check Box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31178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25</xdr:row>
          <xdr:rowOff>12700</xdr:rowOff>
        </xdr:from>
        <xdr:to>
          <xdr:col>6</xdr:col>
          <xdr:colOff>0</xdr:colOff>
          <xdr:row>25</xdr:row>
          <xdr:rowOff>228600</xdr:rowOff>
        </xdr:to>
        <xdr:sp>
          <xdr:nvSpPr>
            <xdr:cNvPr id="1129" name="Check Box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31178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26</xdr:row>
          <xdr:rowOff>12700</xdr:rowOff>
        </xdr:from>
        <xdr:to>
          <xdr:col>6</xdr:col>
          <xdr:colOff>0</xdr:colOff>
          <xdr:row>26</xdr:row>
          <xdr:rowOff>228600</xdr:rowOff>
        </xdr:to>
        <xdr:sp>
          <xdr:nvSpPr>
            <xdr:cNvPr id="1130" name="Check Box 106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31178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14</xdr:row>
          <xdr:rowOff>12700</xdr:rowOff>
        </xdr:from>
        <xdr:to>
          <xdr:col>8</xdr:col>
          <xdr:colOff>0</xdr:colOff>
          <xdr:row>14</xdr:row>
          <xdr:rowOff>228600</xdr:rowOff>
        </xdr:to>
        <xdr:sp>
          <xdr:nvSpPr>
            <xdr:cNvPr id="1131" name="Check Box 107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39179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15</xdr:row>
          <xdr:rowOff>12700</xdr:rowOff>
        </xdr:from>
        <xdr:to>
          <xdr:col>8</xdr:col>
          <xdr:colOff>0</xdr:colOff>
          <xdr:row>15</xdr:row>
          <xdr:rowOff>228600</xdr:rowOff>
        </xdr:to>
        <xdr:sp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39179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16</xdr:row>
          <xdr:rowOff>12700</xdr:rowOff>
        </xdr:from>
        <xdr:to>
          <xdr:col>8</xdr:col>
          <xdr:colOff>0</xdr:colOff>
          <xdr:row>16</xdr:row>
          <xdr:rowOff>228600</xdr:rowOff>
        </xdr:to>
        <xdr:sp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39179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17</xdr:row>
          <xdr:rowOff>12700</xdr:rowOff>
        </xdr:from>
        <xdr:to>
          <xdr:col>8</xdr:col>
          <xdr:colOff>0</xdr:colOff>
          <xdr:row>17</xdr:row>
          <xdr:rowOff>228600</xdr:rowOff>
        </xdr:to>
        <xdr:sp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39179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18</xdr:row>
          <xdr:rowOff>12700</xdr:rowOff>
        </xdr:from>
        <xdr:to>
          <xdr:col>8</xdr:col>
          <xdr:colOff>0</xdr:colOff>
          <xdr:row>18</xdr:row>
          <xdr:rowOff>228600</xdr:rowOff>
        </xdr:to>
        <xdr:sp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39179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19</xdr:row>
          <xdr:rowOff>12700</xdr:rowOff>
        </xdr:from>
        <xdr:to>
          <xdr:col>8</xdr:col>
          <xdr:colOff>0</xdr:colOff>
          <xdr:row>19</xdr:row>
          <xdr:rowOff>228600</xdr:rowOff>
        </xdr:to>
        <xdr:sp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39179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20</xdr:row>
          <xdr:rowOff>12700</xdr:rowOff>
        </xdr:from>
        <xdr:to>
          <xdr:col>8</xdr:col>
          <xdr:colOff>0</xdr:colOff>
          <xdr:row>20</xdr:row>
          <xdr:rowOff>228600</xdr:rowOff>
        </xdr:to>
        <xdr:sp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39179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21</xdr:row>
          <xdr:rowOff>12700</xdr:rowOff>
        </xdr:from>
        <xdr:to>
          <xdr:col>8</xdr:col>
          <xdr:colOff>0</xdr:colOff>
          <xdr:row>21</xdr:row>
          <xdr:rowOff>228600</xdr:rowOff>
        </xdr:to>
        <xdr:sp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39179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22</xdr:row>
          <xdr:rowOff>12700</xdr:rowOff>
        </xdr:from>
        <xdr:to>
          <xdr:col>8</xdr:col>
          <xdr:colOff>0</xdr:colOff>
          <xdr:row>22</xdr:row>
          <xdr:rowOff>228600</xdr:rowOff>
        </xdr:to>
        <xdr:sp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39179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23</xdr:row>
          <xdr:rowOff>12700</xdr:rowOff>
        </xdr:from>
        <xdr:to>
          <xdr:col>8</xdr:col>
          <xdr:colOff>0</xdr:colOff>
          <xdr:row>23</xdr:row>
          <xdr:rowOff>228600</xdr:rowOff>
        </xdr:to>
        <xdr:sp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39179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24</xdr:row>
          <xdr:rowOff>12700</xdr:rowOff>
        </xdr:from>
        <xdr:to>
          <xdr:col>8</xdr:col>
          <xdr:colOff>0</xdr:colOff>
          <xdr:row>24</xdr:row>
          <xdr:rowOff>228600</xdr:rowOff>
        </xdr:to>
        <xdr:sp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39179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25</xdr:row>
          <xdr:rowOff>12700</xdr:rowOff>
        </xdr:from>
        <xdr:to>
          <xdr:col>8</xdr:col>
          <xdr:colOff>0</xdr:colOff>
          <xdr:row>25</xdr:row>
          <xdr:rowOff>228600</xdr:rowOff>
        </xdr:to>
        <xdr:sp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39179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26</xdr:row>
          <xdr:rowOff>12700</xdr:rowOff>
        </xdr:from>
        <xdr:to>
          <xdr:col>8</xdr:col>
          <xdr:colOff>0</xdr:colOff>
          <xdr:row>26</xdr:row>
          <xdr:rowOff>228600</xdr:rowOff>
        </xdr:to>
        <xdr:sp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39179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12700</xdr:rowOff>
        </xdr:from>
        <xdr:to>
          <xdr:col>9</xdr:col>
          <xdr:colOff>0</xdr:colOff>
          <xdr:row>14</xdr:row>
          <xdr:rowOff>228600</xdr:rowOff>
        </xdr:to>
        <xdr:sp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43180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12700</xdr:rowOff>
        </xdr:from>
        <xdr:to>
          <xdr:col>9</xdr:col>
          <xdr:colOff>0</xdr:colOff>
          <xdr:row>15</xdr:row>
          <xdr:rowOff>228600</xdr:rowOff>
        </xdr:to>
        <xdr:sp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43180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12700</xdr:rowOff>
        </xdr:from>
        <xdr:to>
          <xdr:col>9</xdr:col>
          <xdr:colOff>0</xdr:colOff>
          <xdr:row>16</xdr:row>
          <xdr:rowOff>228600</xdr:rowOff>
        </xdr:to>
        <xdr:sp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43180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12700</xdr:rowOff>
        </xdr:from>
        <xdr:to>
          <xdr:col>9</xdr:col>
          <xdr:colOff>0</xdr:colOff>
          <xdr:row>17</xdr:row>
          <xdr:rowOff>228600</xdr:rowOff>
        </xdr:to>
        <xdr:sp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43180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12700</xdr:rowOff>
        </xdr:from>
        <xdr:to>
          <xdr:col>9</xdr:col>
          <xdr:colOff>0</xdr:colOff>
          <xdr:row>18</xdr:row>
          <xdr:rowOff>228600</xdr:rowOff>
        </xdr:to>
        <xdr:sp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43180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12700</xdr:rowOff>
        </xdr:from>
        <xdr:to>
          <xdr:col>9</xdr:col>
          <xdr:colOff>0</xdr:colOff>
          <xdr:row>19</xdr:row>
          <xdr:rowOff>228600</xdr:rowOff>
        </xdr:to>
        <xdr:sp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43180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12700</xdr:rowOff>
        </xdr:from>
        <xdr:to>
          <xdr:col>9</xdr:col>
          <xdr:colOff>0</xdr:colOff>
          <xdr:row>20</xdr:row>
          <xdr:rowOff>228600</xdr:rowOff>
        </xdr:to>
        <xdr:sp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43180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12700</xdr:rowOff>
        </xdr:from>
        <xdr:to>
          <xdr:col>9</xdr:col>
          <xdr:colOff>0</xdr:colOff>
          <xdr:row>21</xdr:row>
          <xdr:rowOff>228600</xdr:rowOff>
        </xdr:to>
        <xdr:sp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43180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12700</xdr:rowOff>
        </xdr:from>
        <xdr:to>
          <xdr:col>9</xdr:col>
          <xdr:colOff>0</xdr:colOff>
          <xdr:row>22</xdr:row>
          <xdr:rowOff>228600</xdr:rowOff>
        </xdr:to>
        <xdr:sp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43180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12700</xdr:rowOff>
        </xdr:from>
        <xdr:to>
          <xdr:col>9</xdr:col>
          <xdr:colOff>0</xdr:colOff>
          <xdr:row>23</xdr:row>
          <xdr:rowOff>228600</xdr:rowOff>
        </xdr:to>
        <xdr:sp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43180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12700</xdr:rowOff>
        </xdr:from>
        <xdr:to>
          <xdr:col>9</xdr:col>
          <xdr:colOff>0</xdr:colOff>
          <xdr:row>24</xdr:row>
          <xdr:rowOff>228600</xdr:rowOff>
        </xdr:to>
        <xdr:sp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43180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12700</xdr:rowOff>
        </xdr:from>
        <xdr:to>
          <xdr:col>9</xdr:col>
          <xdr:colOff>0</xdr:colOff>
          <xdr:row>25</xdr:row>
          <xdr:rowOff>228600</xdr:rowOff>
        </xdr:to>
        <xdr:sp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43180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12700</xdr:rowOff>
        </xdr:from>
        <xdr:to>
          <xdr:col>9</xdr:col>
          <xdr:colOff>0</xdr:colOff>
          <xdr:row>26</xdr:row>
          <xdr:rowOff>228600</xdr:rowOff>
        </xdr:to>
        <xdr:sp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43180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2</xdr:col>
          <xdr:colOff>196850</xdr:colOff>
          <xdr:row>28</xdr:row>
          <xdr:rowOff>0</xdr:rowOff>
        </xdr:to>
        <xdr:sp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1447800" y="6203315"/>
              <a:ext cx="590550" cy="255905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12700</xdr:rowOff>
        </xdr:from>
        <xdr:to>
          <xdr:col>4</xdr:col>
          <xdr:colOff>19050</xdr:colOff>
          <xdr:row>27</xdr:row>
          <xdr:rowOff>247650</xdr:rowOff>
        </xdr:to>
        <xdr:sp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2235200" y="6216015"/>
              <a:ext cx="412750" cy="2349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336550</xdr:colOff>
          <xdr:row>27</xdr:row>
          <xdr:rowOff>247650</xdr:rowOff>
        </xdr:to>
        <xdr:sp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1841500" y="6203315"/>
              <a:ext cx="336550" cy="2476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xdr:twoCellAnchor editAs="oneCell">
    <xdr:from>
      <xdr:col>5</xdr:col>
      <xdr:colOff>70185</xdr:colOff>
      <xdr:row>18</xdr:row>
      <xdr:rowOff>32473</xdr:rowOff>
    </xdr:from>
    <xdr:to>
      <xdr:col>5</xdr:col>
      <xdr:colOff>318881</xdr:colOff>
      <xdr:row>18</xdr:row>
      <xdr:rowOff>210552</xdr:rowOff>
    </xdr:to>
    <xdr:pic>
      <xdr:nvPicPr>
        <xdr:cNvPr id="3" name="Imag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8800" y="3932555"/>
          <a:ext cx="248920" cy="177800"/>
        </a:xfrm>
        <a:prstGeom prst="rect">
          <a:avLst/>
        </a:prstGeom>
      </xdr:spPr>
    </xdr:pic>
    <xdr:clientData/>
  </xdr:twoCellAnchor>
  <xdr:twoCellAnchor editAs="oneCell">
    <xdr:from>
      <xdr:col>5</xdr:col>
      <xdr:colOff>65619</xdr:colOff>
      <xdr:row>22</xdr:row>
      <xdr:rowOff>27326</xdr:rowOff>
    </xdr:from>
    <xdr:to>
      <xdr:col>5</xdr:col>
      <xdr:colOff>317660</xdr:colOff>
      <xdr:row>22</xdr:row>
      <xdr:rowOff>207800</xdr:rowOff>
    </xdr:to>
    <xdr:pic>
      <xdr:nvPicPr>
        <xdr:cNvPr id="4" name="Image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94355" y="4951095"/>
          <a:ext cx="252095" cy="180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3"/>
  <dimension ref="A1:K52"/>
  <sheetViews>
    <sheetView tabSelected="1" zoomScale="130" zoomScaleNormal="130" topLeftCell="A4" workbookViewId="0">
      <selection activeCell="A1" sqref="A1:C5"/>
    </sheetView>
  </sheetViews>
  <sheetFormatPr defaultColWidth="11.4545454545455" defaultRowHeight="18.5"/>
  <cols>
    <col min="1" max="1" width="20.7272727272727" style="26" customWidth="1"/>
    <col min="2" max="4" width="5.63636363636364" style="27" customWidth="1"/>
    <col min="5" max="9" width="5.72727272727273" style="27" customWidth="1"/>
    <col min="10" max="10" width="12.6363636363636" style="27" customWidth="1"/>
    <col min="11" max="11" width="12.6363636363636" style="26" customWidth="1"/>
    <col min="12" max="12" width="5.72727272727273" style="26" customWidth="1"/>
    <col min="13" max="16384" width="11.4545454545455" style="26"/>
  </cols>
  <sheetData>
    <row r="1" ht="20.15" customHeight="1" spans="2:11">
      <c r="B1" s="26"/>
      <c r="C1" s="26"/>
      <c r="D1" s="28">
        <v>56</v>
      </c>
      <c r="E1" s="28"/>
      <c r="F1" s="28"/>
      <c r="G1" s="28"/>
      <c r="H1" s="28"/>
      <c r="I1" s="28"/>
      <c r="J1" s="28"/>
      <c r="K1" s="28"/>
    </row>
    <row r="2" ht="20.15" customHeight="1" spans="2:11">
      <c r="B2" s="26"/>
      <c r="C2" s="26"/>
      <c r="D2" s="29" t="s">
        <v>0</v>
      </c>
      <c r="E2" s="29"/>
      <c r="F2" s="29"/>
      <c r="G2" s="29"/>
      <c r="H2" s="29"/>
      <c r="I2" s="29"/>
      <c r="J2" s="29"/>
      <c r="K2" s="29"/>
    </row>
    <row r="3" ht="20.15" customHeight="1" spans="2:11">
      <c r="B3" s="26"/>
      <c r="C3" s="26"/>
      <c r="D3" s="29"/>
      <c r="E3" s="29"/>
      <c r="F3" s="29"/>
      <c r="G3" s="29"/>
      <c r="H3" s="29"/>
      <c r="I3" s="29"/>
      <c r="J3" s="29"/>
      <c r="K3" s="29"/>
    </row>
    <row r="4" ht="20.15" customHeight="1" spans="2:11">
      <c r="B4" s="26"/>
      <c r="C4" s="26"/>
      <c r="D4" s="29"/>
      <c r="E4" s="29"/>
      <c r="F4" s="29"/>
      <c r="G4" s="29"/>
      <c r="H4" s="29"/>
      <c r="I4" s="29"/>
      <c r="J4" s="29"/>
      <c r="K4" s="29"/>
    </row>
    <row r="5" s="24" customFormat="1" ht="20.15" customHeight="1" spans="1:11">
      <c r="A5" s="26"/>
      <c r="B5" s="26"/>
      <c r="C5" s="26"/>
      <c r="D5" s="30" t="s">
        <v>1</v>
      </c>
      <c r="E5" s="30"/>
      <c r="F5" s="30"/>
      <c r="G5" s="31"/>
      <c r="H5" s="31"/>
      <c r="I5" s="31"/>
      <c r="J5" s="31"/>
      <c r="K5" s="31"/>
    </row>
    <row r="6" ht="20.15" customHeight="1" spans="1:11">
      <c r="A6" s="32" t="s">
        <v>2</v>
      </c>
      <c r="B6" s="32"/>
      <c r="C6" s="32"/>
      <c r="D6" s="33" t="s">
        <v>3</v>
      </c>
      <c r="E6" s="33"/>
      <c r="F6" s="33"/>
      <c r="G6" s="34"/>
      <c r="H6" s="34"/>
      <c r="I6" s="34"/>
      <c r="J6" s="34"/>
      <c r="K6" s="34"/>
    </row>
    <row r="7" ht="10" customHeight="1" spans="1:11">
      <c r="A7" s="35" t="s">
        <v>4</v>
      </c>
      <c r="B7" s="35"/>
      <c r="C7" s="35"/>
      <c r="D7" s="33" t="s">
        <v>5</v>
      </c>
      <c r="E7" s="33"/>
      <c r="F7" s="33"/>
      <c r="G7" s="31"/>
      <c r="H7" s="31"/>
      <c r="I7" s="31"/>
      <c r="J7" s="31"/>
      <c r="K7" s="31"/>
    </row>
    <row r="8" ht="10" customHeight="1" spans="1:11">
      <c r="A8" s="36" t="s">
        <v>6</v>
      </c>
      <c r="B8" s="36"/>
      <c r="C8" s="36"/>
      <c r="D8" s="33"/>
      <c r="E8" s="33"/>
      <c r="F8" s="33"/>
      <c r="G8" s="31"/>
      <c r="H8" s="31"/>
      <c r="I8" s="31"/>
      <c r="J8" s="31"/>
      <c r="K8" s="31"/>
    </row>
    <row r="9" ht="20.15" customHeight="1" spans="1:11">
      <c r="A9" s="37" t="s">
        <v>7</v>
      </c>
      <c r="B9" s="37"/>
      <c r="C9" s="37"/>
      <c r="D9" s="33" t="s">
        <v>8</v>
      </c>
      <c r="E9" s="33"/>
      <c r="F9" s="33"/>
      <c r="G9" s="31"/>
      <c r="H9" s="31"/>
      <c r="I9" s="31"/>
      <c r="J9" s="31"/>
      <c r="K9" s="31"/>
    </row>
    <row r="10" ht="10" customHeight="1" spans="1:11">
      <c r="A10" s="35" t="s">
        <v>9</v>
      </c>
      <c r="B10" s="35"/>
      <c r="C10" s="35"/>
      <c r="D10" s="30" t="s">
        <v>10</v>
      </c>
      <c r="E10" s="30"/>
      <c r="F10" s="30"/>
      <c r="G10" s="38"/>
      <c r="H10" s="38"/>
      <c r="I10" s="38"/>
      <c r="J10" s="38"/>
      <c r="K10" s="38"/>
    </row>
    <row r="11" ht="10" customHeight="1" spans="1:11">
      <c r="A11" s="36" t="s">
        <v>11</v>
      </c>
      <c r="B11" s="36"/>
      <c r="C11" s="36"/>
      <c r="D11" s="30"/>
      <c r="E11" s="30"/>
      <c r="F11" s="30"/>
      <c r="G11" s="38"/>
      <c r="H11" s="38"/>
      <c r="I11" s="38"/>
      <c r="J11" s="38"/>
      <c r="K11" s="38"/>
    </row>
    <row r="12" ht="5.15" customHeight="1" spans="1:11">
      <c r="A12" s="22"/>
      <c r="B12" s="39"/>
      <c r="C12" s="39"/>
      <c r="D12" s="39"/>
      <c r="E12" s="39"/>
      <c r="F12" s="39"/>
      <c r="G12" s="40"/>
      <c r="H12" s="40"/>
      <c r="I12" s="40"/>
      <c r="J12" s="39" t="s">
        <v>12</v>
      </c>
      <c r="K12" s="40"/>
    </row>
    <row r="13" ht="20.15" customHeight="1" spans="2:11">
      <c r="B13" s="21" t="s">
        <v>13</v>
      </c>
      <c r="C13" s="21" t="s">
        <v>14</v>
      </c>
      <c r="D13" s="21" t="s">
        <v>15</v>
      </c>
      <c r="E13" s="21" t="s">
        <v>16</v>
      </c>
      <c r="F13" s="21" t="s">
        <v>17</v>
      </c>
      <c r="G13" s="21" t="s">
        <v>18</v>
      </c>
      <c r="H13" s="21" t="s">
        <v>19</v>
      </c>
      <c r="I13" s="21" t="s">
        <v>20</v>
      </c>
      <c r="J13" s="21" t="s">
        <v>21</v>
      </c>
      <c r="K13" s="21" t="s">
        <v>22</v>
      </c>
    </row>
    <row r="14" ht="20.15" customHeight="1" spans="1:11">
      <c r="A14" s="21" t="s">
        <v>23</v>
      </c>
      <c r="B14" s="41"/>
      <c r="C14" s="41"/>
      <c r="D14" s="42"/>
      <c r="E14" s="21"/>
      <c r="F14" s="21"/>
      <c r="G14" s="21"/>
      <c r="H14" s="21"/>
      <c r="I14" s="21"/>
      <c r="J14" s="63"/>
      <c r="K14" s="64"/>
    </row>
    <row r="15" ht="20.15" customHeight="1" spans="1:11">
      <c r="A15" s="21" t="s">
        <v>24</v>
      </c>
      <c r="B15" s="42"/>
      <c r="C15" s="41"/>
      <c r="D15" s="41"/>
      <c r="E15" s="21"/>
      <c r="F15" s="21"/>
      <c r="G15" s="21"/>
      <c r="H15" s="21"/>
      <c r="I15" s="21"/>
      <c r="J15" s="63"/>
      <c r="K15" s="64"/>
    </row>
    <row r="16" ht="20.15" customHeight="1" spans="1:11">
      <c r="A16" s="21" t="s">
        <v>25</v>
      </c>
      <c r="B16" s="41"/>
      <c r="C16" s="41"/>
      <c r="D16" s="41"/>
      <c r="E16" s="21"/>
      <c r="F16" s="21"/>
      <c r="G16" s="21"/>
      <c r="H16" s="21"/>
      <c r="I16" s="21"/>
      <c r="J16" s="63"/>
      <c r="K16" s="64"/>
    </row>
    <row r="17" ht="20.15" customHeight="1" spans="1:11">
      <c r="A17" s="21" t="s">
        <v>26</v>
      </c>
      <c r="B17" s="41"/>
      <c r="C17" s="41"/>
      <c r="D17" s="41"/>
      <c r="E17" s="21"/>
      <c r="F17" s="21"/>
      <c r="G17" s="21"/>
      <c r="H17" s="21"/>
      <c r="I17" s="21"/>
      <c r="J17" s="63"/>
      <c r="K17" s="64"/>
    </row>
    <row r="18" ht="20.15" customHeight="1" spans="1:11">
      <c r="A18" s="21" t="s">
        <v>27</v>
      </c>
      <c r="B18" s="41"/>
      <c r="C18" s="41"/>
      <c r="D18" s="41"/>
      <c r="E18" s="21"/>
      <c r="F18" s="21"/>
      <c r="G18" s="21"/>
      <c r="H18" s="21"/>
      <c r="I18" s="21"/>
      <c r="J18" s="63"/>
      <c r="K18" s="64"/>
    </row>
    <row r="19" ht="20.15" customHeight="1" spans="1:11">
      <c r="A19" s="21" t="s">
        <v>28</v>
      </c>
      <c r="B19" s="42"/>
      <c r="C19" s="41"/>
      <c r="D19" s="41"/>
      <c r="E19" s="21"/>
      <c r="F19" s="21"/>
      <c r="G19" s="21"/>
      <c r="H19" s="21"/>
      <c r="I19" s="21"/>
      <c r="J19" s="63"/>
      <c r="K19" s="64"/>
    </row>
    <row r="20" ht="20.15" customHeight="1" spans="1:11">
      <c r="A20" s="21" t="s">
        <v>29</v>
      </c>
      <c r="B20" s="41"/>
      <c r="C20" s="41"/>
      <c r="D20" s="41"/>
      <c r="E20" s="21"/>
      <c r="F20" s="21"/>
      <c r="G20" s="21"/>
      <c r="H20" s="21"/>
      <c r="I20" s="21"/>
      <c r="J20" s="63"/>
      <c r="K20" s="64"/>
    </row>
    <row r="21" ht="20.15" customHeight="1" spans="1:11">
      <c r="A21" s="21" t="s">
        <v>30</v>
      </c>
      <c r="C21" s="41"/>
      <c r="D21" s="41"/>
      <c r="E21" s="21"/>
      <c r="F21" s="21"/>
      <c r="G21" s="21"/>
      <c r="H21" s="21"/>
      <c r="I21" s="21"/>
      <c r="J21" s="63"/>
      <c r="K21" s="64"/>
    </row>
    <row r="22" ht="20.15" customHeight="1" spans="1:11">
      <c r="A22" s="21" t="s">
        <v>31</v>
      </c>
      <c r="B22" s="41"/>
      <c r="C22" s="41"/>
      <c r="D22" s="41"/>
      <c r="E22" s="21"/>
      <c r="F22" s="21"/>
      <c r="G22" s="21"/>
      <c r="H22" s="21"/>
      <c r="I22" s="21"/>
      <c r="J22" s="63"/>
      <c r="K22" s="64"/>
    </row>
    <row r="23" ht="20.15" customHeight="1" spans="1:11">
      <c r="A23" s="21" t="s">
        <v>32</v>
      </c>
      <c r="B23" s="41"/>
      <c r="C23" s="41"/>
      <c r="D23" s="41"/>
      <c r="E23" s="21"/>
      <c r="F23" s="21"/>
      <c r="G23" s="21"/>
      <c r="H23" s="21"/>
      <c r="I23" s="21"/>
      <c r="J23" s="63"/>
      <c r="K23" s="64"/>
    </row>
    <row r="24" ht="20.15" customHeight="1" spans="1:11">
      <c r="A24" s="21" t="s">
        <v>33</v>
      </c>
      <c r="B24" s="41"/>
      <c r="C24" s="41"/>
      <c r="D24" s="41"/>
      <c r="E24" s="21"/>
      <c r="F24" s="21"/>
      <c r="G24" s="21"/>
      <c r="H24" s="21"/>
      <c r="I24" s="21"/>
      <c r="J24" s="63"/>
      <c r="K24" s="64"/>
    </row>
    <row r="25" ht="20.15" customHeight="1" spans="1:11">
      <c r="A25" s="21" t="s">
        <v>34</v>
      </c>
      <c r="B25" s="41"/>
      <c r="C25" s="41"/>
      <c r="D25" s="41"/>
      <c r="E25" s="21"/>
      <c r="F25" s="21"/>
      <c r="G25" s="21"/>
      <c r="H25" s="21"/>
      <c r="I25" s="21"/>
      <c r="J25" s="63"/>
      <c r="K25" s="64"/>
    </row>
    <row r="26" ht="20.15" customHeight="1" spans="1:11">
      <c r="A26" s="21" t="s">
        <v>35</v>
      </c>
      <c r="B26" s="41"/>
      <c r="C26" s="41"/>
      <c r="D26" s="41"/>
      <c r="E26" s="21"/>
      <c r="F26" s="21"/>
      <c r="G26" s="21"/>
      <c r="H26" s="21"/>
      <c r="I26" s="21"/>
      <c r="J26" s="63"/>
      <c r="K26" s="64"/>
    </row>
    <row r="27" ht="20.15" customHeight="1" spans="1:11">
      <c r="A27" s="21" t="s">
        <v>36</v>
      </c>
      <c r="B27" s="41"/>
      <c r="C27" s="41"/>
      <c r="D27" s="41"/>
      <c r="E27" s="21"/>
      <c r="F27" s="21"/>
      <c r="G27" s="21"/>
      <c r="H27" s="21"/>
      <c r="I27" s="21"/>
      <c r="J27" s="63"/>
      <c r="K27" s="64"/>
    </row>
    <row r="28" ht="20.15" customHeight="1" spans="1:11">
      <c r="A28" s="21" t="s">
        <v>37</v>
      </c>
      <c r="B28" s="43" t="s">
        <v>38</v>
      </c>
      <c r="C28" s="43" t="s">
        <v>39</v>
      </c>
      <c r="D28" s="43" t="s">
        <v>40</v>
      </c>
      <c r="E28" s="21"/>
      <c r="F28" s="21"/>
      <c r="G28" s="21"/>
      <c r="H28" s="21"/>
      <c r="I28" s="21"/>
      <c r="J28" s="21"/>
      <c r="K28" s="64"/>
    </row>
    <row r="29" ht="5.15" customHeight="1" spans="2:11">
      <c r="B29" s="30"/>
      <c r="C29" s="30"/>
      <c r="D29" s="30"/>
      <c r="E29" s="26"/>
      <c r="F29" s="26"/>
      <c r="G29" s="26"/>
      <c r="H29" s="26"/>
      <c r="I29" s="26"/>
      <c r="J29" s="26"/>
      <c r="K29" s="65"/>
    </row>
    <row r="30" ht="20.15" customHeight="1" spans="2:11">
      <c r="B30" s="44"/>
      <c r="C30" s="44"/>
      <c r="D30" s="45"/>
      <c r="E30" s="45"/>
      <c r="F30" s="46" t="s">
        <v>41</v>
      </c>
      <c r="G30" s="46"/>
      <c r="H30" s="47">
        <f>SUM(K14:K28)</f>
        <v>0</v>
      </c>
      <c r="I30" s="47"/>
      <c r="J30" s="47"/>
      <c r="K30" s="47"/>
    </row>
    <row r="31" ht="20.15" customHeight="1" spans="1:11">
      <c r="A31" s="48" t="s">
        <v>42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</row>
    <row r="32" ht="20.15" customHeight="1" spans="1:1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ht="20.15" customHeight="1" spans="1:1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</row>
    <row r="34" ht="20.15" customHeight="1" spans="1:1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</row>
    <row r="35" ht="20.15" customHeight="1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ht="5.15" customHeight="1" spans="1:1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</row>
    <row r="37" s="25" customFormat="1" ht="10" customHeight="1" spans="1:11">
      <c r="A37" s="53" t="s">
        <v>43</v>
      </c>
      <c r="B37" s="53" t="s">
        <v>13</v>
      </c>
      <c r="C37" s="53" t="s">
        <v>14</v>
      </c>
      <c r="D37" s="53" t="s">
        <v>15</v>
      </c>
      <c r="E37" s="54"/>
      <c r="F37" s="26"/>
      <c r="G37" s="26"/>
      <c r="H37" s="26"/>
      <c r="I37" s="26"/>
      <c r="J37" s="26"/>
      <c r="K37" s="26"/>
    </row>
    <row r="38" s="25" customFormat="1" ht="10" customHeight="1" spans="1:11">
      <c r="A38" s="53" t="s">
        <v>44</v>
      </c>
      <c r="B38" s="55">
        <v>51</v>
      </c>
      <c r="C38" s="55">
        <v>80</v>
      </c>
      <c r="D38" s="55">
        <v>130</v>
      </c>
      <c r="E38" s="56" t="s">
        <v>45</v>
      </c>
      <c r="F38" s="57"/>
      <c r="G38" s="57"/>
      <c r="H38" s="57"/>
      <c r="I38" s="57"/>
      <c r="J38" s="57"/>
      <c r="K38" s="57"/>
    </row>
    <row r="39" s="25" customFormat="1" ht="10" customHeight="1" spans="1:11">
      <c r="A39" s="53" t="s">
        <v>46</v>
      </c>
      <c r="B39" s="55">
        <v>80</v>
      </c>
      <c r="C39" s="55">
        <v>120</v>
      </c>
      <c r="D39" s="55">
        <v>220</v>
      </c>
      <c r="E39" s="56" t="s">
        <v>47</v>
      </c>
      <c r="F39" s="57"/>
      <c r="G39" s="57"/>
      <c r="H39" s="57"/>
      <c r="I39" s="57"/>
      <c r="J39" s="57"/>
      <c r="K39" s="57"/>
    </row>
    <row r="40" s="25" customFormat="1" ht="10" customHeight="1" spans="1:11">
      <c r="A40" s="53" t="s">
        <v>48</v>
      </c>
      <c r="B40" s="55">
        <v>112</v>
      </c>
      <c r="C40" s="55">
        <v>170</v>
      </c>
      <c r="D40" s="55">
        <v>300</v>
      </c>
      <c r="E40" s="56" t="s">
        <v>49</v>
      </c>
      <c r="F40" s="57"/>
      <c r="G40" s="57"/>
      <c r="H40" s="57"/>
      <c r="I40" s="57"/>
      <c r="J40" s="57"/>
      <c r="K40" s="57"/>
    </row>
    <row r="41" ht="10" customHeight="1" spans="1:11">
      <c r="A41" s="53" t="s">
        <v>50</v>
      </c>
      <c r="B41" s="55">
        <v>179</v>
      </c>
      <c r="C41" s="55">
        <v>300</v>
      </c>
      <c r="D41" s="55">
        <v>420</v>
      </c>
      <c r="E41" s="56"/>
      <c r="F41" s="57"/>
      <c r="G41" s="57"/>
      <c r="H41" s="57"/>
      <c r="I41" s="57"/>
      <c r="J41" s="57"/>
      <c r="K41" s="57"/>
    </row>
    <row r="42" ht="10" customHeight="1" spans="1:11">
      <c r="A42" s="53" t="s">
        <v>51</v>
      </c>
      <c r="B42" s="55">
        <v>225</v>
      </c>
      <c r="C42" s="55">
        <v>390</v>
      </c>
      <c r="D42" s="55">
        <v>540</v>
      </c>
      <c r="E42" s="57" t="s">
        <v>52</v>
      </c>
      <c r="F42" s="57"/>
      <c r="G42" s="57"/>
      <c r="H42" s="57"/>
      <c r="I42" s="57"/>
      <c r="J42" s="57"/>
      <c r="K42" s="57"/>
    </row>
    <row r="43" ht="10" customHeight="1" spans="1:11">
      <c r="A43" s="53" t="s">
        <v>53</v>
      </c>
      <c r="B43" s="55">
        <v>300</v>
      </c>
      <c r="C43" s="55">
        <v>460</v>
      </c>
      <c r="D43" s="55">
        <v>680</v>
      </c>
      <c r="E43" s="57" t="s">
        <v>54</v>
      </c>
      <c r="F43" s="57"/>
      <c r="G43" s="57"/>
      <c r="H43" s="57"/>
      <c r="I43" s="57"/>
      <c r="J43" s="57"/>
      <c r="K43" s="57"/>
    </row>
    <row r="44" ht="10" customHeight="1" spans="1:11">
      <c r="A44" s="53" t="s">
        <v>55</v>
      </c>
      <c r="B44" s="55">
        <v>369</v>
      </c>
      <c r="C44" s="55">
        <v>570</v>
      </c>
      <c r="D44" s="55">
        <v>800</v>
      </c>
      <c r="E44" s="57" t="s">
        <v>56</v>
      </c>
      <c r="F44" s="57"/>
      <c r="G44" s="57"/>
      <c r="H44" s="57"/>
      <c r="I44" s="57"/>
      <c r="J44" s="57"/>
      <c r="K44" s="57"/>
    </row>
    <row r="45" ht="10" customHeight="1" spans="1:11">
      <c r="A45" s="53" t="s">
        <v>57</v>
      </c>
      <c r="B45" s="55">
        <v>500</v>
      </c>
      <c r="C45" s="55">
        <v>710</v>
      </c>
      <c r="D45" s="55">
        <v>1200</v>
      </c>
      <c r="E45" s="56"/>
      <c r="F45" s="57"/>
      <c r="G45" s="57"/>
      <c r="H45" s="57"/>
      <c r="I45" s="57"/>
      <c r="J45" s="57"/>
      <c r="K45" s="57"/>
    </row>
    <row r="46" ht="10" customHeight="1" spans="1:11">
      <c r="A46" s="53" t="s">
        <v>58</v>
      </c>
      <c r="B46" s="55">
        <v>630</v>
      </c>
      <c r="C46" s="55">
        <v>820</v>
      </c>
      <c r="D46" s="58"/>
      <c r="E46" s="57" t="s">
        <v>59</v>
      </c>
      <c r="F46" s="57"/>
      <c r="G46" s="57"/>
      <c r="H46" s="57"/>
      <c r="I46" s="57"/>
      <c r="J46" s="57"/>
      <c r="K46" s="57"/>
    </row>
    <row r="47" ht="10" customHeight="1" spans="1:11">
      <c r="A47" s="53" t="s">
        <v>60</v>
      </c>
      <c r="B47" s="55">
        <v>710</v>
      </c>
      <c r="C47" s="55">
        <v>1000</v>
      </c>
      <c r="D47" s="58"/>
      <c r="E47" s="57" t="s">
        <v>61</v>
      </c>
      <c r="F47" s="57"/>
      <c r="G47" s="57"/>
      <c r="H47" s="57"/>
      <c r="I47" s="57"/>
      <c r="J47" s="57"/>
      <c r="K47" s="57"/>
    </row>
    <row r="48" ht="10" customHeight="1" spans="1:11">
      <c r="A48" s="53" t="s">
        <v>62</v>
      </c>
      <c r="B48" s="55">
        <v>790</v>
      </c>
      <c r="C48" s="55">
        <v>1550</v>
      </c>
      <c r="D48" s="58"/>
      <c r="E48" s="57" t="s">
        <v>63</v>
      </c>
      <c r="F48" s="57"/>
      <c r="G48" s="57"/>
      <c r="H48" s="57"/>
      <c r="I48" s="57"/>
      <c r="J48" s="57"/>
      <c r="K48" s="57"/>
    </row>
    <row r="49" ht="10" customHeight="1" spans="1:11">
      <c r="A49" s="53" t="s">
        <v>64</v>
      </c>
      <c r="B49" s="55">
        <v>900</v>
      </c>
      <c r="C49" s="58"/>
      <c r="D49" s="58"/>
      <c r="E49" s="59"/>
      <c r="F49" s="59"/>
      <c r="G49" s="59"/>
      <c r="H49" s="59"/>
      <c r="I49" s="59"/>
      <c r="J49" s="59"/>
      <c r="K49" s="59"/>
    </row>
    <row r="50" ht="10" customHeight="1" spans="1:11">
      <c r="A50" s="53" t="s">
        <v>65</v>
      </c>
      <c r="B50" s="55">
        <v>1100</v>
      </c>
      <c r="C50" s="60" t="s">
        <v>66</v>
      </c>
      <c r="D50" s="58"/>
      <c r="E50" s="61" t="s">
        <v>67</v>
      </c>
      <c r="F50" s="61"/>
      <c r="G50" s="61" t="s">
        <v>38</v>
      </c>
      <c r="H50" s="61"/>
      <c r="I50" s="55">
        <v>80</v>
      </c>
      <c r="J50" s="55"/>
      <c r="K50" s="55"/>
    </row>
    <row r="51" ht="10" customHeight="1" spans="1:11">
      <c r="A51" s="53" t="s">
        <v>68</v>
      </c>
      <c r="B51" s="55">
        <v>1400</v>
      </c>
      <c r="C51" s="60" t="s">
        <v>69</v>
      </c>
      <c r="D51" s="58"/>
      <c r="E51" s="61"/>
      <c r="F51" s="61"/>
      <c r="G51" s="62" t="s">
        <v>39</v>
      </c>
      <c r="H51" s="62"/>
      <c r="I51" s="55">
        <v>150</v>
      </c>
      <c r="J51" s="55"/>
      <c r="K51" s="55"/>
    </row>
    <row r="52" ht="10" customHeight="1" spans="1:11">
      <c r="A52" s="53" t="s">
        <v>70</v>
      </c>
      <c r="B52" s="55">
        <v>1600</v>
      </c>
      <c r="C52" s="60" t="s">
        <v>71</v>
      </c>
      <c r="D52" s="58"/>
      <c r="E52" s="61"/>
      <c r="F52" s="61"/>
      <c r="G52" s="53" t="s">
        <v>40</v>
      </c>
      <c r="H52" s="53"/>
      <c r="I52" s="55">
        <v>200</v>
      </c>
      <c r="J52" s="55"/>
      <c r="K52" s="55"/>
    </row>
  </sheetData>
  <sheetProtection selectLockedCells="1"/>
  <mergeCells count="50">
    <mergeCell ref="D1:K1"/>
    <mergeCell ref="D5:F5"/>
    <mergeCell ref="G5:K5"/>
    <mergeCell ref="A6:C6"/>
    <mergeCell ref="D6:F6"/>
    <mergeCell ref="G6:K6"/>
    <mergeCell ref="A7:C7"/>
    <mergeCell ref="A8:C8"/>
    <mergeCell ref="A9:C9"/>
    <mergeCell ref="D9:F9"/>
    <mergeCell ref="G9:K9"/>
    <mergeCell ref="A10:C10"/>
    <mergeCell ref="A11:C11"/>
    <mergeCell ref="E28:I28"/>
    <mergeCell ref="F30:G30"/>
    <mergeCell ref="H30:K30"/>
    <mergeCell ref="B31:K31"/>
    <mergeCell ref="A32:K32"/>
    <mergeCell ref="A34:K34"/>
    <mergeCell ref="A35:K35"/>
    <mergeCell ref="A36:K36"/>
    <mergeCell ref="E37:K37"/>
    <mergeCell ref="E38:K38"/>
    <mergeCell ref="E39:K39"/>
    <mergeCell ref="E40:K40"/>
    <mergeCell ref="E41:K41"/>
    <mergeCell ref="E42:K42"/>
    <mergeCell ref="E43:K43"/>
    <mergeCell ref="E44:K44"/>
    <mergeCell ref="E45:K45"/>
    <mergeCell ref="E46:K46"/>
    <mergeCell ref="E47:K47"/>
    <mergeCell ref="E48:K48"/>
    <mergeCell ref="E49:K49"/>
    <mergeCell ref="C50:D50"/>
    <mergeCell ref="G50:H50"/>
    <mergeCell ref="I50:K50"/>
    <mergeCell ref="C51:D51"/>
    <mergeCell ref="G51:H51"/>
    <mergeCell ref="I51:K51"/>
    <mergeCell ref="C52:D52"/>
    <mergeCell ref="G52:H52"/>
    <mergeCell ref="I52:K52"/>
    <mergeCell ref="D2:K4"/>
    <mergeCell ref="G7:K8"/>
    <mergeCell ref="E50:F52"/>
    <mergeCell ref="D10:F11"/>
    <mergeCell ref="G10:K11"/>
    <mergeCell ref="A1:C5"/>
    <mergeCell ref="D7:F8"/>
  </mergeCells>
  <conditionalFormatting sqref="K28">
    <cfRule type="cellIs" dxfId="0" priority="1" operator="equal">
      <formula>0</formula>
    </cfRule>
  </conditionalFormatting>
  <conditionalFormatting sqref="H30:I30;K30">
    <cfRule type="containsText" dxfId="1" priority="2" operator="between" text="ERR">
      <formula>NOT(ISERROR(SEARCH("ERR",H30)))</formula>
    </cfRule>
  </conditionalFormatting>
  <printOptions horizontalCentered="1" verticalCentered="1"/>
  <pageMargins left="0.393700787401575" right="0.393700787401575" top="0.196850393700787" bottom="0.196850393700787" header="0.31496062992126" footer="0.31496062992126"/>
  <pageSetup paperSize="9" orientation="portrait" verticalDpi="597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" name="Button 147" r:id="rId3">
              <controlPr print="0" defaultSize="0">
                <anchor moveWithCells="1" sizeWithCells="1">
                  <from>
                    <xdr:col>12</xdr:col>
                    <xdr:colOff>0</xdr:colOff>
                    <xdr:row>5</xdr:row>
                    <xdr:rowOff>0</xdr:rowOff>
                  </from>
                  <to>
                    <xdr:col>14</xdr:col>
                    <xdr:colOff>12700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name="Button 146" r:id="rId4">
              <controlPr print="0" defaultSize="0">
                <anchor moveWithCells="1" sizeWithCells="1">
                  <from>
                    <xdr:col>12</xdr:col>
                    <xdr:colOff>12700</xdr:colOff>
                    <xdr:row>23</xdr:row>
                    <xdr:rowOff>12700</xdr:rowOff>
                  </from>
                  <to>
                    <xdr:col>13</xdr:col>
                    <xdr:colOff>762000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name="Check Box 1" r:id="rId5">
              <controlPr locked="0" defaultSize="0">
                <anchor moveWithCells="1">
                  <from>
                    <xdr:col>4</xdr:col>
                    <xdr:colOff>88900</xdr:colOff>
                    <xdr:row>13</xdr:row>
                    <xdr:rowOff>12700</xdr:rowOff>
                  </from>
                  <to>
                    <xdr:col>4</xdr:col>
                    <xdr:colOff>323850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locked="0" defaultSize="0">
                <anchor moveWithCells="1">
                  <from>
                    <xdr:col>6</xdr:col>
                    <xdr:colOff>88900</xdr:colOff>
                    <xdr:row>13</xdr:row>
                    <xdr:rowOff>12700</xdr:rowOff>
                  </from>
                  <to>
                    <xdr:col>7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locked="0" defaultSize="0">
                <anchor moveWithCells="1">
                  <from>
                    <xdr:col>6</xdr:col>
                    <xdr:colOff>88900</xdr:colOff>
                    <xdr:row>14</xdr:row>
                    <xdr:rowOff>12700</xdr:rowOff>
                  </from>
                  <to>
                    <xdr:col>7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locked="0" defaultSize="0">
                <anchor moveWithCells="1">
                  <from>
                    <xdr:col>6</xdr:col>
                    <xdr:colOff>88900</xdr:colOff>
                    <xdr:row>15</xdr:row>
                    <xdr:rowOff>12700</xdr:rowOff>
                  </from>
                  <to>
                    <xdr:col>7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locked="0" defaultSize="0">
                <anchor moveWithCells="1">
                  <from>
                    <xdr:col>6</xdr:col>
                    <xdr:colOff>88900</xdr:colOff>
                    <xdr:row>16</xdr:row>
                    <xdr:rowOff>12700</xdr:rowOff>
                  </from>
                  <to>
                    <xdr:col>7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locked="0" defaultSize="0">
                <anchor moveWithCells="1">
                  <from>
                    <xdr:col>6</xdr:col>
                    <xdr:colOff>88900</xdr:colOff>
                    <xdr:row>17</xdr:row>
                    <xdr:rowOff>12700</xdr:rowOff>
                  </from>
                  <to>
                    <xdr:col>7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locked="0" defaultSize="0">
                <anchor moveWithCells="1">
                  <from>
                    <xdr:col>6</xdr:col>
                    <xdr:colOff>88900</xdr:colOff>
                    <xdr:row>18</xdr:row>
                    <xdr:rowOff>12700</xdr:rowOff>
                  </from>
                  <to>
                    <xdr:col>7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locked="0" defaultSize="0">
                <anchor moveWithCells="1">
                  <from>
                    <xdr:col>6</xdr:col>
                    <xdr:colOff>88900</xdr:colOff>
                    <xdr:row>19</xdr:row>
                    <xdr:rowOff>12700</xdr:rowOff>
                  </from>
                  <to>
                    <xdr:col>7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13">
              <controlPr locked="0" defaultSize="0">
                <anchor moveWithCells="1">
                  <from>
                    <xdr:col>6</xdr:col>
                    <xdr:colOff>88900</xdr:colOff>
                    <xdr:row>20</xdr:row>
                    <xdr:rowOff>12700</xdr:rowOff>
                  </from>
                  <to>
                    <xdr:col>7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14">
              <controlPr locked="0" defaultSize="0">
                <anchor moveWithCells="1">
                  <from>
                    <xdr:col>6</xdr:col>
                    <xdr:colOff>88900</xdr:colOff>
                    <xdr:row>21</xdr:row>
                    <xdr:rowOff>12700</xdr:rowOff>
                  </from>
                  <to>
                    <xdr:col>7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15">
              <controlPr locked="0" defaultSize="0">
                <anchor moveWithCells="1">
                  <from>
                    <xdr:col>6</xdr:col>
                    <xdr:colOff>88900</xdr:colOff>
                    <xdr:row>22</xdr:row>
                    <xdr:rowOff>12700</xdr:rowOff>
                  </from>
                  <to>
                    <xdr:col>7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16">
              <controlPr locked="0" defaultSize="0">
                <anchor moveWithCells="1">
                  <from>
                    <xdr:col>6</xdr:col>
                    <xdr:colOff>88900</xdr:colOff>
                    <xdr:row>23</xdr:row>
                    <xdr:rowOff>12700</xdr:rowOff>
                  </from>
                  <to>
                    <xdr:col>7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17">
              <controlPr locked="0" defaultSize="0">
                <anchor moveWithCells="1">
                  <from>
                    <xdr:col>6</xdr:col>
                    <xdr:colOff>88900</xdr:colOff>
                    <xdr:row>24</xdr:row>
                    <xdr:rowOff>12700</xdr:rowOff>
                  </from>
                  <to>
                    <xdr:col>7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18">
              <controlPr locked="0" defaultSize="0">
                <anchor moveWithCells="1">
                  <from>
                    <xdr:col>6</xdr:col>
                    <xdr:colOff>88900</xdr:colOff>
                    <xdr:row>25</xdr:row>
                    <xdr:rowOff>12700</xdr:rowOff>
                  </from>
                  <to>
                    <xdr:col>7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19">
              <controlPr locked="0" defaultSize="0">
                <anchor moveWithCells="1">
                  <from>
                    <xdr:col>6</xdr:col>
                    <xdr:colOff>88900</xdr:colOff>
                    <xdr:row>26</xdr:row>
                    <xdr:rowOff>12700</xdr:rowOff>
                  </from>
                  <to>
                    <xdr:col>7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20">
              <controlPr locked="0" defaultSize="0">
                <anchor moveWithCells="1">
                  <from>
                    <xdr:col>7</xdr:col>
                    <xdr:colOff>88900</xdr:colOff>
                    <xdr:row>13</xdr:row>
                    <xdr:rowOff>12700</xdr:rowOff>
                  </from>
                  <to>
                    <xdr:col>8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21">
              <controlPr locked="0" defaultSize="0">
                <anchor moveWithCells="1">
                  <from>
                    <xdr:col>8</xdr:col>
                    <xdr:colOff>88900</xdr:colOff>
                    <xdr:row>13</xdr:row>
                    <xdr:rowOff>12700</xdr:rowOff>
                  </from>
                  <to>
                    <xdr:col>9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71" r:id="rId22">
              <controlPr locked="0" defaultSize="0">
                <anchor moveWithCells="1">
                  <from>
                    <xdr:col>5</xdr:col>
                    <xdr:colOff>88900</xdr:colOff>
                    <xdr:row>13</xdr:row>
                    <xdr:rowOff>12700</xdr:rowOff>
                  </from>
                  <to>
                    <xdr:col>6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72" r:id="rId23">
              <controlPr locked="0" defaultSize="0">
                <anchor moveWithCells="1">
                  <from>
                    <xdr:col>4</xdr:col>
                    <xdr:colOff>88900</xdr:colOff>
                    <xdr:row>14</xdr:row>
                    <xdr:rowOff>12700</xdr:rowOff>
                  </from>
                  <to>
                    <xdr:col>5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73" r:id="rId24">
              <controlPr locked="0" defaultSize="0">
                <anchor moveWithCells="1">
                  <from>
                    <xdr:col>4</xdr:col>
                    <xdr:colOff>88900</xdr:colOff>
                    <xdr:row>15</xdr:row>
                    <xdr:rowOff>12700</xdr:rowOff>
                  </from>
                  <to>
                    <xdr:col>5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74" r:id="rId25">
              <controlPr locked="0" defaultSize="0">
                <anchor moveWithCells="1">
                  <from>
                    <xdr:col>4</xdr:col>
                    <xdr:colOff>88900</xdr:colOff>
                    <xdr:row>16</xdr:row>
                    <xdr:rowOff>12700</xdr:rowOff>
                  </from>
                  <to>
                    <xdr:col>5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75" r:id="rId26">
              <controlPr locked="0" defaultSize="0">
                <anchor moveWithCells="1">
                  <from>
                    <xdr:col>4</xdr:col>
                    <xdr:colOff>88900</xdr:colOff>
                    <xdr:row>17</xdr:row>
                    <xdr:rowOff>12700</xdr:rowOff>
                  </from>
                  <to>
                    <xdr:col>5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76" r:id="rId27">
              <controlPr locked="0" defaultSize="0">
                <anchor moveWithCells="1">
                  <from>
                    <xdr:col>4</xdr:col>
                    <xdr:colOff>88900</xdr:colOff>
                    <xdr:row>18</xdr:row>
                    <xdr:rowOff>12700</xdr:rowOff>
                  </from>
                  <to>
                    <xdr:col>5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name="Check Box 77" r:id="rId28">
              <controlPr locked="0" defaultSize="0">
                <anchor moveWithCells="1">
                  <from>
                    <xdr:col>4</xdr:col>
                    <xdr:colOff>88900</xdr:colOff>
                    <xdr:row>19</xdr:row>
                    <xdr:rowOff>12700</xdr:rowOff>
                  </from>
                  <to>
                    <xdr:col>5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name="Check Box 78" r:id="rId29">
              <controlPr locked="0" defaultSize="0">
                <anchor moveWithCells="1">
                  <from>
                    <xdr:col>4</xdr:col>
                    <xdr:colOff>88900</xdr:colOff>
                    <xdr:row>20</xdr:row>
                    <xdr:rowOff>12700</xdr:rowOff>
                  </from>
                  <to>
                    <xdr:col>5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name="Check Box 79" r:id="rId30">
              <controlPr locked="0" defaultSize="0">
                <anchor moveWithCells="1">
                  <from>
                    <xdr:col>4</xdr:col>
                    <xdr:colOff>88900</xdr:colOff>
                    <xdr:row>21</xdr:row>
                    <xdr:rowOff>12700</xdr:rowOff>
                  </from>
                  <to>
                    <xdr:col>5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name="Check Box 80" r:id="rId31">
              <controlPr locked="0" defaultSize="0">
                <anchor moveWithCells="1">
                  <from>
                    <xdr:col>4</xdr:col>
                    <xdr:colOff>88900</xdr:colOff>
                    <xdr:row>22</xdr:row>
                    <xdr:rowOff>12700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Check Box 81" r:id="rId32">
              <controlPr locked="0" defaultSize="0">
                <anchor moveWithCells="1">
                  <from>
                    <xdr:col>4</xdr:col>
                    <xdr:colOff>88900</xdr:colOff>
                    <xdr:row>23</xdr:row>
                    <xdr:rowOff>12700</xdr:rowOff>
                  </from>
                  <to>
                    <xdr:col>5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Check Box 82" r:id="rId33">
              <controlPr locked="0" defaultSize="0">
                <anchor moveWithCells="1">
                  <from>
                    <xdr:col>4</xdr:col>
                    <xdr:colOff>88900</xdr:colOff>
                    <xdr:row>24</xdr:row>
                    <xdr:rowOff>12700</xdr:rowOff>
                  </from>
                  <to>
                    <xdr:col>5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Check Box 83" r:id="rId34">
              <controlPr locked="0" defaultSize="0">
                <anchor moveWithCells="1">
                  <from>
                    <xdr:col>4</xdr:col>
                    <xdr:colOff>88900</xdr:colOff>
                    <xdr:row>25</xdr:row>
                    <xdr:rowOff>12700</xdr:rowOff>
                  </from>
                  <to>
                    <xdr:col>5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Check Box 84" r:id="rId35">
              <controlPr locked="0" defaultSize="0">
                <anchor moveWithCells="1">
                  <from>
                    <xdr:col>4</xdr:col>
                    <xdr:colOff>88900</xdr:colOff>
                    <xdr:row>26</xdr:row>
                    <xdr:rowOff>12700</xdr:rowOff>
                  </from>
                  <to>
                    <xdr:col>5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Check Box 85" r:id="rId36">
              <controlPr locked="0" defaultSize="0">
                <anchor moveWithCells="1">
                  <from>
                    <xdr:col>5</xdr:col>
                    <xdr:colOff>88900</xdr:colOff>
                    <xdr:row>14</xdr:row>
                    <xdr:rowOff>12700</xdr:rowOff>
                  </from>
                  <to>
                    <xdr:col>6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Check Box 86" r:id="rId37">
              <controlPr locked="0" defaultSize="0">
                <anchor moveWithCells="1">
                  <from>
                    <xdr:col>5</xdr:col>
                    <xdr:colOff>88900</xdr:colOff>
                    <xdr:row>15</xdr:row>
                    <xdr:rowOff>12700</xdr:rowOff>
                  </from>
                  <to>
                    <xdr:col>6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Check Box 87" r:id="rId38">
              <controlPr locked="0" defaultSize="0">
                <anchor moveWithCells="1">
                  <from>
                    <xdr:col>5</xdr:col>
                    <xdr:colOff>88900</xdr:colOff>
                    <xdr:row>16</xdr:row>
                    <xdr:rowOff>12700</xdr:rowOff>
                  </from>
                  <to>
                    <xdr:col>6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Check Box 88" r:id="rId39">
              <controlPr locked="0" defaultSize="0">
                <anchor moveWithCells="1">
                  <from>
                    <xdr:col>5</xdr:col>
                    <xdr:colOff>88900</xdr:colOff>
                    <xdr:row>17</xdr:row>
                    <xdr:rowOff>12700</xdr:rowOff>
                  </from>
                  <to>
                    <xdr:col>6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Check Box 99" r:id="rId40">
              <controlPr locked="0" defaultSize="0">
                <anchor moveWithCells="1">
                  <from>
                    <xdr:col>5</xdr:col>
                    <xdr:colOff>88900</xdr:colOff>
                    <xdr:row>19</xdr:row>
                    <xdr:rowOff>12700</xdr:rowOff>
                  </from>
                  <to>
                    <xdr:col>6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Check Box 100" r:id="rId41">
              <controlPr locked="0" defaultSize="0">
                <anchor moveWithCells="1">
                  <from>
                    <xdr:col>5</xdr:col>
                    <xdr:colOff>88900</xdr:colOff>
                    <xdr:row>20</xdr:row>
                    <xdr:rowOff>12700</xdr:rowOff>
                  </from>
                  <to>
                    <xdr:col>6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Check Box 101" r:id="rId42">
              <controlPr locked="0" defaultSize="0">
                <anchor moveWithCells="1">
                  <from>
                    <xdr:col>5</xdr:col>
                    <xdr:colOff>88900</xdr:colOff>
                    <xdr:row>21</xdr:row>
                    <xdr:rowOff>12700</xdr:rowOff>
                  </from>
                  <to>
                    <xdr:col>6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Check Box 103" r:id="rId43">
              <controlPr locked="0" defaultSize="0">
                <anchor moveWithCells="1">
                  <from>
                    <xdr:col>5</xdr:col>
                    <xdr:colOff>88900</xdr:colOff>
                    <xdr:row>23</xdr:row>
                    <xdr:rowOff>12700</xdr:rowOff>
                  </from>
                  <to>
                    <xdr:col>6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Check Box 104" r:id="rId44">
              <controlPr locked="0" defaultSize="0">
                <anchor moveWithCells="1">
                  <from>
                    <xdr:col>5</xdr:col>
                    <xdr:colOff>88900</xdr:colOff>
                    <xdr:row>24</xdr:row>
                    <xdr:rowOff>12700</xdr:rowOff>
                  </from>
                  <to>
                    <xdr:col>6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Check Box 105" r:id="rId45">
              <controlPr locked="0" defaultSize="0">
                <anchor moveWithCells="1">
                  <from>
                    <xdr:col>5</xdr:col>
                    <xdr:colOff>88900</xdr:colOff>
                    <xdr:row>25</xdr:row>
                    <xdr:rowOff>12700</xdr:rowOff>
                  </from>
                  <to>
                    <xdr:col>6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name="Check Box 106" r:id="rId46">
              <controlPr locked="0" defaultSize="0">
                <anchor moveWithCells="1">
                  <from>
                    <xdr:col>5</xdr:col>
                    <xdr:colOff>88900</xdr:colOff>
                    <xdr:row>26</xdr:row>
                    <xdr:rowOff>12700</xdr:rowOff>
                  </from>
                  <to>
                    <xdr:col>6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name="Check Box 107" r:id="rId47">
              <controlPr locked="0" defaultSize="0">
                <anchor moveWithCells="1">
                  <from>
                    <xdr:col>7</xdr:col>
                    <xdr:colOff>88900</xdr:colOff>
                    <xdr:row>14</xdr:row>
                    <xdr:rowOff>12700</xdr:rowOff>
                  </from>
                  <to>
                    <xdr:col>8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name="Check Box 108" r:id="rId48">
              <controlPr locked="0" defaultSize="0">
                <anchor moveWithCells="1">
                  <from>
                    <xdr:col>7</xdr:col>
                    <xdr:colOff>88900</xdr:colOff>
                    <xdr:row>15</xdr:row>
                    <xdr:rowOff>12700</xdr:rowOff>
                  </from>
                  <to>
                    <xdr:col>8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name="Check Box 109" r:id="rId49">
              <controlPr locked="0" defaultSize="0">
                <anchor moveWithCells="1">
                  <from>
                    <xdr:col>7</xdr:col>
                    <xdr:colOff>88900</xdr:colOff>
                    <xdr:row>16</xdr:row>
                    <xdr:rowOff>12700</xdr:rowOff>
                  </from>
                  <to>
                    <xdr:col>8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name="Check Box 110" r:id="rId50">
              <controlPr locked="0" defaultSize="0">
                <anchor moveWithCells="1">
                  <from>
                    <xdr:col>7</xdr:col>
                    <xdr:colOff>88900</xdr:colOff>
                    <xdr:row>17</xdr:row>
                    <xdr:rowOff>12700</xdr:rowOff>
                  </from>
                  <to>
                    <xdr:col>8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11" r:id="rId51">
              <controlPr locked="0" defaultSize="0">
                <anchor moveWithCells="1">
                  <from>
                    <xdr:col>7</xdr:col>
                    <xdr:colOff>88900</xdr:colOff>
                    <xdr:row>18</xdr:row>
                    <xdr:rowOff>12700</xdr:rowOff>
                  </from>
                  <to>
                    <xdr:col>8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12" r:id="rId52">
              <controlPr locked="0" defaultSize="0">
                <anchor moveWithCells="1">
                  <from>
                    <xdr:col>7</xdr:col>
                    <xdr:colOff>88900</xdr:colOff>
                    <xdr:row>19</xdr:row>
                    <xdr:rowOff>12700</xdr:rowOff>
                  </from>
                  <to>
                    <xdr:col>8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13" r:id="rId53">
              <controlPr locked="0" defaultSize="0">
                <anchor moveWithCells="1">
                  <from>
                    <xdr:col>7</xdr:col>
                    <xdr:colOff>88900</xdr:colOff>
                    <xdr:row>20</xdr:row>
                    <xdr:rowOff>12700</xdr:rowOff>
                  </from>
                  <to>
                    <xdr:col>8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14" r:id="rId54">
              <controlPr locked="0" defaultSize="0">
                <anchor moveWithCells="1">
                  <from>
                    <xdr:col>7</xdr:col>
                    <xdr:colOff>88900</xdr:colOff>
                    <xdr:row>21</xdr:row>
                    <xdr:rowOff>12700</xdr:rowOff>
                  </from>
                  <to>
                    <xdr:col>8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15" r:id="rId55">
              <controlPr locked="0" defaultSize="0">
                <anchor moveWithCells="1">
                  <from>
                    <xdr:col>7</xdr:col>
                    <xdr:colOff>88900</xdr:colOff>
                    <xdr:row>22</xdr:row>
                    <xdr:rowOff>12700</xdr:rowOff>
                  </from>
                  <to>
                    <xdr:col>8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16" r:id="rId56">
              <controlPr locked="0" defaultSize="0">
                <anchor moveWithCells="1">
                  <from>
                    <xdr:col>7</xdr:col>
                    <xdr:colOff>88900</xdr:colOff>
                    <xdr:row>23</xdr:row>
                    <xdr:rowOff>12700</xdr:rowOff>
                  </from>
                  <to>
                    <xdr:col>8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name="Check Box 117" r:id="rId57">
              <controlPr locked="0" defaultSize="0">
                <anchor moveWithCells="1">
                  <from>
                    <xdr:col>7</xdr:col>
                    <xdr:colOff>88900</xdr:colOff>
                    <xdr:row>24</xdr:row>
                    <xdr:rowOff>12700</xdr:rowOff>
                  </from>
                  <to>
                    <xdr:col>8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name="Check Box 118" r:id="rId58">
              <controlPr locked="0" defaultSize="0">
                <anchor moveWithCells="1">
                  <from>
                    <xdr:col>7</xdr:col>
                    <xdr:colOff>88900</xdr:colOff>
                    <xdr:row>25</xdr:row>
                    <xdr:rowOff>12700</xdr:rowOff>
                  </from>
                  <to>
                    <xdr:col>8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name="Check Box 119" r:id="rId59">
              <controlPr locked="0" defaultSize="0">
                <anchor moveWithCells="1">
                  <from>
                    <xdr:col>7</xdr:col>
                    <xdr:colOff>88900</xdr:colOff>
                    <xdr:row>26</xdr:row>
                    <xdr:rowOff>12700</xdr:rowOff>
                  </from>
                  <to>
                    <xdr:col>8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name="Check Box 120" r:id="rId60">
              <controlPr locked="0" defaultSize="0">
                <anchor moveWithCells="1">
                  <from>
                    <xdr:col>8</xdr:col>
                    <xdr:colOff>88900</xdr:colOff>
                    <xdr:row>14</xdr:row>
                    <xdr:rowOff>12700</xdr:rowOff>
                  </from>
                  <to>
                    <xdr:col>9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name="Check Box 121" r:id="rId61">
              <controlPr locked="0" defaultSize="0">
                <anchor moveWithCells="1">
                  <from>
                    <xdr:col>8</xdr:col>
                    <xdr:colOff>88900</xdr:colOff>
                    <xdr:row>15</xdr:row>
                    <xdr:rowOff>12700</xdr:rowOff>
                  </from>
                  <to>
                    <xdr:col>9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name="Check Box 123" r:id="rId62">
              <controlPr locked="0" defaultSize="0">
                <anchor moveWithCells="1">
                  <from>
                    <xdr:col>8</xdr:col>
                    <xdr:colOff>88900</xdr:colOff>
                    <xdr:row>16</xdr:row>
                    <xdr:rowOff>12700</xdr:rowOff>
                  </from>
                  <to>
                    <xdr:col>9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name="Check Box 124" r:id="rId63">
              <controlPr locked="0" defaultSize="0">
                <anchor moveWithCells="1">
                  <from>
                    <xdr:col>8</xdr:col>
                    <xdr:colOff>88900</xdr:colOff>
                    <xdr:row>17</xdr:row>
                    <xdr:rowOff>12700</xdr:rowOff>
                  </from>
                  <to>
                    <xdr:col>9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name="Check Box 125" r:id="rId64">
              <controlPr locked="0" defaultSize="0">
                <anchor moveWithCells="1">
                  <from>
                    <xdr:col>8</xdr:col>
                    <xdr:colOff>88900</xdr:colOff>
                    <xdr:row>18</xdr:row>
                    <xdr:rowOff>12700</xdr:rowOff>
                  </from>
                  <to>
                    <xdr:col>9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name="Check Box 126" r:id="rId65">
              <controlPr locked="0" defaultSize="0">
                <anchor moveWithCells="1">
                  <from>
                    <xdr:col>8</xdr:col>
                    <xdr:colOff>88900</xdr:colOff>
                    <xdr:row>19</xdr:row>
                    <xdr:rowOff>12700</xdr:rowOff>
                  </from>
                  <to>
                    <xdr:col>9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name="Check Box 127" r:id="rId66">
              <controlPr locked="0" defaultSize="0">
                <anchor moveWithCells="1">
                  <from>
                    <xdr:col>8</xdr:col>
                    <xdr:colOff>88900</xdr:colOff>
                    <xdr:row>20</xdr:row>
                    <xdr:rowOff>12700</xdr:rowOff>
                  </from>
                  <to>
                    <xdr:col>9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name="Check Box 128" r:id="rId67">
              <controlPr locked="0" defaultSize="0">
                <anchor moveWithCells="1">
                  <from>
                    <xdr:col>8</xdr:col>
                    <xdr:colOff>88900</xdr:colOff>
                    <xdr:row>21</xdr:row>
                    <xdr:rowOff>12700</xdr:rowOff>
                  </from>
                  <to>
                    <xdr:col>9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name="Check Box 129" r:id="rId68">
              <controlPr locked="0" defaultSize="0">
                <anchor moveWithCells="1">
                  <from>
                    <xdr:col>8</xdr:col>
                    <xdr:colOff>88900</xdr:colOff>
                    <xdr:row>22</xdr:row>
                    <xdr:rowOff>12700</xdr:rowOff>
                  </from>
                  <to>
                    <xdr:col>9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name="Check Box 130" r:id="rId69">
              <controlPr locked="0" defaultSize="0">
                <anchor moveWithCells="1">
                  <from>
                    <xdr:col>8</xdr:col>
                    <xdr:colOff>88900</xdr:colOff>
                    <xdr:row>23</xdr:row>
                    <xdr:rowOff>12700</xdr:rowOff>
                  </from>
                  <to>
                    <xdr:col>9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name="Check Box 131" r:id="rId70">
              <controlPr locked="0" defaultSize="0">
                <anchor moveWithCells="1">
                  <from>
                    <xdr:col>8</xdr:col>
                    <xdr:colOff>88900</xdr:colOff>
                    <xdr:row>24</xdr:row>
                    <xdr:rowOff>12700</xdr:rowOff>
                  </from>
                  <to>
                    <xdr:col>9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name="Check Box 132" r:id="rId71">
              <controlPr locked="0" defaultSize="0">
                <anchor moveWithCells="1">
                  <from>
                    <xdr:col>8</xdr:col>
                    <xdr:colOff>88900</xdr:colOff>
                    <xdr:row>25</xdr:row>
                    <xdr:rowOff>12700</xdr:rowOff>
                  </from>
                  <to>
                    <xdr:col>9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name="Check Box 133" r:id="rId72">
              <controlPr locked="0" defaultSize="0">
                <anchor moveWithCells="1">
                  <from>
                    <xdr:col>8</xdr:col>
                    <xdr:colOff>88900</xdr:colOff>
                    <xdr:row>26</xdr:row>
                    <xdr:rowOff>12700</xdr:rowOff>
                  </from>
                  <to>
                    <xdr:col>9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name="Check Box 141" r:id="rId73">
              <controlPr locked="0" defaultSize="0">
                <anchor moveWithCells="1">
                  <from>
                    <xdr:col>1</xdr:col>
                    <xdr:colOff>0</xdr:colOff>
                    <xdr:row>27</xdr:row>
                    <xdr:rowOff>0</xdr:rowOff>
                  </from>
                  <to>
                    <xdr:col>2</xdr:col>
                    <xdr:colOff>196850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name="Check Box 142" r:id="rId74">
              <controlPr locked="0" defaultSize="0">
                <anchor moveWithCells="1">
                  <from>
                    <xdr:col>3</xdr:col>
                    <xdr:colOff>0</xdr:colOff>
                    <xdr:row>27</xdr:row>
                    <xdr:rowOff>12700</xdr:rowOff>
                  </from>
                  <to>
                    <xdr:col>4</xdr:col>
                    <xdr:colOff>19050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name="Check Box 143" r:id="rId75">
              <controlPr locked="0" defaultSize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336550</xdr:colOff>
                    <xdr:row>27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4"/>
  <dimension ref="A1"/>
  <sheetViews>
    <sheetView workbookViewId="0">
      <selection activeCell="B17" sqref="B17"/>
    </sheetView>
  </sheetViews>
  <sheetFormatPr defaultColWidth="11" defaultRowHeight="14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2"/>
  <dimension ref="A1:AI103"/>
  <sheetViews>
    <sheetView workbookViewId="0">
      <selection activeCell="F15" sqref="F15"/>
    </sheetView>
  </sheetViews>
  <sheetFormatPr defaultColWidth="11" defaultRowHeight="14.5"/>
  <cols>
    <col min="1" max="1" width="20.7272727272727" style="16" customWidth="1"/>
    <col min="2" max="7" width="20.7272727272727" style="17" customWidth="1"/>
  </cols>
  <sheetData>
    <row r="1" ht="15" customHeight="1" spans="1:35">
      <c r="A1" s="18" t="s">
        <v>72</v>
      </c>
      <c r="B1" s="19" t="s">
        <v>73</v>
      </c>
      <c r="C1" s="20" t="s">
        <v>5</v>
      </c>
      <c r="D1" s="20" t="s">
        <v>8</v>
      </c>
      <c r="E1" s="20" t="s">
        <v>74</v>
      </c>
      <c r="F1" s="20" t="s">
        <v>75</v>
      </c>
      <c r="G1" s="20"/>
      <c r="H1" s="21" t="s">
        <v>23</v>
      </c>
      <c r="I1" s="21"/>
      <c r="J1" s="21"/>
      <c r="K1" s="21" t="s">
        <v>24</v>
      </c>
      <c r="L1" s="21"/>
      <c r="M1" s="21"/>
      <c r="N1" s="21" t="s">
        <v>25</v>
      </c>
      <c r="O1" s="21"/>
      <c r="P1" s="21"/>
      <c r="Q1" s="21" t="s">
        <v>26</v>
      </c>
      <c r="R1" s="21"/>
      <c r="S1" s="21"/>
      <c r="T1" s="21" t="s">
        <v>27</v>
      </c>
      <c r="U1" s="21"/>
      <c r="V1" s="21"/>
      <c r="W1" s="21" t="s">
        <v>28</v>
      </c>
      <c r="X1" s="21"/>
      <c r="Y1" s="21"/>
      <c r="Z1" s="21" t="s">
        <v>29</v>
      </c>
      <c r="AA1" s="21"/>
      <c r="AB1" s="21"/>
      <c r="AC1" s="21" t="s">
        <v>30</v>
      </c>
      <c r="AD1" s="21" t="s">
        <v>31</v>
      </c>
      <c r="AE1" s="21" t="s">
        <v>32</v>
      </c>
      <c r="AF1" s="21" t="s">
        <v>33</v>
      </c>
      <c r="AG1" s="21" t="s">
        <v>34</v>
      </c>
      <c r="AH1" s="21" t="s">
        <v>35</v>
      </c>
      <c r="AI1" s="21" t="s">
        <v>36</v>
      </c>
    </row>
    <row r="2" spans="1:7">
      <c r="A2" s="22">
        <v>1</v>
      </c>
      <c r="G2" s="16"/>
    </row>
    <row r="3" spans="1:1">
      <c r="A3" s="16">
        <v>2</v>
      </c>
    </row>
    <row r="4" spans="1:7">
      <c r="A4" s="16">
        <v>1</v>
      </c>
      <c r="F4" s="23" t="s">
        <v>76</v>
      </c>
      <c r="G4" s="23"/>
    </row>
    <row r="5" spans="1:7">
      <c r="A5" s="16">
        <v>2</v>
      </c>
      <c r="F5" s="23" t="s">
        <v>76</v>
      </c>
      <c r="G5" s="23"/>
    </row>
    <row r="6" spans="1:7">
      <c r="A6" s="16">
        <v>3</v>
      </c>
      <c r="F6" s="23" t="s">
        <v>76</v>
      </c>
      <c r="G6" s="23"/>
    </row>
    <row r="7" spans="1:7">
      <c r="A7" s="16">
        <v>4</v>
      </c>
      <c r="F7" s="23" t="s">
        <v>76</v>
      </c>
      <c r="G7" s="23"/>
    </row>
    <row r="8" spans="1:7">
      <c r="A8" s="16">
        <v>5</v>
      </c>
      <c r="B8" s="17" t="s">
        <v>77</v>
      </c>
      <c r="C8" s="17" t="s">
        <v>78</v>
      </c>
      <c r="D8" s="17" t="s">
        <v>79</v>
      </c>
      <c r="E8" s="17" t="s">
        <v>80</v>
      </c>
      <c r="F8" s="23"/>
      <c r="G8" s="23"/>
    </row>
    <row r="9" spans="1:7">
      <c r="A9" s="16">
        <v>5</v>
      </c>
      <c r="F9" s="23"/>
      <c r="G9" s="23"/>
    </row>
    <row r="10" spans="1:7">
      <c r="A10" s="16">
        <v>5</v>
      </c>
      <c r="F10" s="23"/>
      <c r="G10" s="23"/>
    </row>
    <row r="11" spans="1:7">
      <c r="A11" s="16">
        <v>5</v>
      </c>
      <c r="F11" s="23"/>
      <c r="G11" s="23"/>
    </row>
    <row r="12" spans="1:7">
      <c r="A12" s="16">
        <v>6</v>
      </c>
      <c r="F12" s="23"/>
      <c r="G12" s="23"/>
    </row>
    <row r="13" spans="1:7">
      <c r="A13" s="16">
        <v>7</v>
      </c>
      <c r="F13" s="23"/>
      <c r="G13" s="23"/>
    </row>
    <row r="14" spans="1:7">
      <c r="A14" s="16">
        <v>8</v>
      </c>
      <c r="B14" s="17" t="s">
        <v>81</v>
      </c>
      <c r="C14" s="17" t="s">
        <v>82</v>
      </c>
      <c r="D14" s="17" t="s">
        <v>83</v>
      </c>
      <c r="E14" s="17" t="s">
        <v>84</v>
      </c>
      <c r="F14" s="23"/>
      <c r="G14" s="23"/>
    </row>
    <row r="15" spans="1:7">
      <c r="A15" s="16">
        <v>9</v>
      </c>
      <c r="B15" s="17" t="s">
        <v>85</v>
      </c>
      <c r="C15" s="17" t="s">
        <v>86</v>
      </c>
      <c r="D15" s="17" t="s">
        <v>87</v>
      </c>
      <c r="E15" s="17" t="s">
        <v>84</v>
      </c>
      <c r="F15" s="23"/>
      <c r="G15" s="23"/>
    </row>
    <row r="16" spans="1:7">
      <c r="A16" s="16">
        <v>1</v>
      </c>
      <c r="B16" s="17" t="s">
        <v>88</v>
      </c>
      <c r="C16" s="17" t="s">
        <v>78</v>
      </c>
      <c r="D16" s="17" t="s">
        <v>89</v>
      </c>
      <c r="E16" s="17" t="s">
        <v>90</v>
      </c>
      <c r="F16" s="23"/>
      <c r="G16" s="23"/>
    </row>
    <row r="17" spans="1:7">
      <c r="A17" s="16">
        <v>2</v>
      </c>
      <c r="F17" s="23"/>
      <c r="G17" s="23"/>
    </row>
    <row r="18" spans="1:7">
      <c r="A18" s="16">
        <v>3</v>
      </c>
      <c r="F18" s="23"/>
      <c r="G18" s="23"/>
    </row>
    <row r="19" spans="1:7">
      <c r="A19" s="16">
        <v>4</v>
      </c>
      <c r="F19" s="23"/>
      <c r="G19" s="23"/>
    </row>
    <row r="20" spans="1:7">
      <c r="A20" s="16">
        <v>5</v>
      </c>
      <c r="F20" s="23"/>
      <c r="G20" s="23"/>
    </row>
    <row r="21" spans="1:7">
      <c r="A21" s="16">
        <v>6</v>
      </c>
      <c r="F21" s="23"/>
      <c r="G21" s="23"/>
    </row>
    <row r="22" spans="1:7">
      <c r="A22" s="16">
        <v>7</v>
      </c>
      <c r="F22" s="23"/>
      <c r="G22" s="23"/>
    </row>
    <row r="23" spans="1:7">
      <c r="A23" s="16">
        <v>8</v>
      </c>
      <c r="F23" s="23"/>
      <c r="G23" s="23"/>
    </row>
    <row r="24" spans="1:7">
      <c r="A24" s="16">
        <v>9</v>
      </c>
      <c r="F24" s="23"/>
      <c r="G24" s="23"/>
    </row>
    <row r="25" spans="1:7">
      <c r="A25" s="16">
        <v>10</v>
      </c>
      <c r="F25" s="23"/>
      <c r="G25" s="23"/>
    </row>
    <row r="26" spans="1:7">
      <c r="A26" s="16">
        <v>11</v>
      </c>
      <c r="F26" s="23"/>
      <c r="G26" s="23"/>
    </row>
    <row r="27" spans="1:7">
      <c r="A27" s="16">
        <v>12</v>
      </c>
      <c r="F27" s="23"/>
      <c r="G27" s="23"/>
    </row>
    <row r="28" spans="1:7">
      <c r="A28" s="16">
        <v>13</v>
      </c>
      <c r="F28" s="23"/>
      <c r="G28" s="23"/>
    </row>
    <row r="29" spans="1:7">
      <c r="A29" s="16">
        <v>14</v>
      </c>
      <c r="F29" s="23"/>
      <c r="G29" s="23"/>
    </row>
    <row r="30" spans="1:7">
      <c r="A30" s="16">
        <v>15</v>
      </c>
      <c r="F30" s="23"/>
      <c r="G30" s="23"/>
    </row>
    <row r="31" spans="1:7">
      <c r="A31" s="16">
        <v>16</v>
      </c>
      <c r="B31" s="17" t="s">
        <v>91</v>
      </c>
      <c r="C31" s="17" t="s">
        <v>92</v>
      </c>
      <c r="D31" s="17" t="s">
        <v>93</v>
      </c>
      <c r="E31" s="17" t="s">
        <v>94</v>
      </c>
      <c r="F31" s="23"/>
      <c r="G31" s="23"/>
    </row>
    <row r="32" spans="1:7">
      <c r="A32" s="16">
        <v>17</v>
      </c>
      <c r="F32" s="23"/>
      <c r="G32" s="23"/>
    </row>
    <row r="33" spans="1:5">
      <c r="A33" s="16">
        <v>18</v>
      </c>
      <c r="B33" s="17" t="s">
        <v>95</v>
      </c>
      <c r="C33" s="17" t="s">
        <v>86</v>
      </c>
      <c r="D33" s="17" t="s">
        <v>96</v>
      </c>
      <c r="E33" s="17" t="s">
        <v>97</v>
      </c>
    </row>
    <row r="34" spans="1:5">
      <c r="A34" s="16">
        <v>19</v>
      </c>
      <c r="B34" s="17" t="s">
        <v>95</v>
      </c>
      <c r="C34" s="17" t="s">
        <v>98</v>
      </c>
      <c r="D34" s="17" t="s">
        <v>98</v>
      </c>
      <c r="E34" s="17" t="s">
        <v>99</v>
      </c>
    </row>
    <row r="35" spans="1:5">
      <c r="A35" s="16">
        <v>20</v>
      </c>
      <c r="B35" s="17" t="s">
        <v>95</v>
      </c>
      <c r="C35" s="17" t="s">
        <v>100</v>
      </c>
      <c r="D35" s="17" t="s">
        <v>101</v>
      </c>
      <c r="E35" s="17" t="s">
        <v>102</v>
      </c>
    </row>
    <row r="36" spans="1:5">
      <c r="A36" s="16">
        <v>21</v>
      </c>
      <c r="B36" s="17" t="s">
        <v>95</v>
      </c>
      <c r="C36" s="17" t="s">
        <v>103</v>
      </c>
      <c r="D36" s="17" t="s">
        <v>104</v>
      </c>
      <c r="E36" s="17" t="s">
        <v>105</v>
      </c>
    </row>
    <row r="37" spans="1:5">
      <c r="A37" s="16">
        <v>22</v>
      </c>
      <c r="B37" s="17" t="s">
        <v>95</v>
      </c>
      <c r="C37" s="17" t="s">
        <v>106</v>
      </c>
      <c r="D37" s="17" t="s">
        <v>107</v>
      </c>
      <c r="E37" s="17" t="s">
        <v>108</v>
      </c>
    </row>
    <row r="38" spans="1:5">
      <c r="A38" s="16">
        <v>23</v>
      </c>
      <c r="B38" s="17" t="s">
        <v>109</v>
      </c>
      <c r="C38" s="17" t="s">
        <v>110</v>
      </c>
      <c r="D38" s="17">
        <v>500</v>
      </c>
      <c r="E38" s="17" t="s">
        <v>111</v>
      </c>
    </row>
    <row r="39" spans="1:5">
      <c r="A39" s="16">
        <v>24</v>
      </c>
      <c r="B39" s="17" t="s">
        <v>112</v>
      </c>
      <c r="C39" s="17" t="s">
        <v>98</v>
      </c>
      <c r="D39" s="17" t="s">
        <v>113</v>
      </c>
      <c r="E39" s="17" t="s">
        <v>114</v>
      </c>
    </row>
    <row r="40" spans="1:5">
      <c r="A40" s="16">
        <v>25</v>
      </c>
      <c r="B40" s="17" t="s">
        <v>112</v>
      </c>
      <c r="C40" s="17" t="s">
        <v>115</v>
      </c>
      <c r="D40" s="17" t="s">
        <v>116</v>
      </c>
      <c r="E40" s="17" t="s">
        <v>117</v>
      </c>
    </row>
    <row r="41" spans="1:5">
      <c r="A41" s="16">
        <v>26</v>
      </c>
      <c r="B41" s="17" t="s">
        <v>118</v>
      </c>
      <c r="C41" s="17" t="s">
        <v>98</v>
      </c>
      <c r="D41" s="17" t="s">
        <v>98</v>
      </c>
      <c r="E41" s="17" t="s">
        <v>119</v>
      </c>
    </row>
    <row r="42" spans="1:5">
      <c r="A42" s="16">
        <v>27</v>
      </c>
      <c r="B42" s="17" t="s">
        <v>120</v>
      </c>
      <c r="C42" s="17" t="s">
        <v>120</v>
      </c>
      <c r="D42" s="17" t="s">
        <v>121</v>
      </c>
      <c r="E42" s="17" t="s">
        <v>122</v>
      </c>
    </row>
    <row r="43" spans="1:5">
      <c r="A43" s="16">
        <v>28</v>
      </c>
      <c r="B43" s="17" t="s">
        <v>123</v>
      </c>
      <c r="C43" s="17" t="s">
        <v>124</v>
      </c>
      <c r="D43" s="17" t="s">
        <v>125</v>
      </c>
      <c r="E43" s="17" t="s">
        <v>126</v>
      </c>
    </row>
    <row r="44" spans="1:5">
      <c r="A44" s="16">
        <v>29</v>
      </c>
      <c r="B44" s="17" t="s">
        <v>127</v>
      </c>
      <c r="C44" s="17" t="s">
        <v>86</v>
      </c>
      <c r="D44" s="17" t="s">
        <v>128</v>
      </c>
      <c r="E44" s="17" t="s">
        <v>129</v>
      </c>
    </row>
    <row r="45" spans="1:3">
      <c r="A45" s="16">
        <v>30</v>
      </c>
      <c r="B45" s="17" t="s">
        <v>127</v>
      </c>
      <c r="C45" s="17" t="s">
        <v>130</v>
      </c>
    </row>
    <row r="46" spans="1:2">
      <c r="A46" s="16">
        <v>31</v>
      </c>
      <c r="B46" s="17" t="s">
        <v>127</v>
      </c>
    </row>
    <row r="47" spans="1:2">
      <c r="A47" s="16">
        <v>32</v>
      </c>
      <c r="B47" s="17" t="s">
        <v>127</v>
      </c>
    </row>
    <row r="48" spans="1:2">
      <c r="A48" s="16">
        <v>33</v>
      </c>
      <c r="B48" s="17" t="s">
        <v>127</v>
      </c>
    </row>
    <row r="49" spans="1:5">
      <c r="A49" s="16">
        <v>1</v>
      </c>
      <c r="B49" s="17" t="s">
        <v>131</v>
      </c>
      <c r="C49" s="17" t="s">
        <v>132</v>
      </c>
      <c r="D49" s="17" t="s">
        <v>133</v>
      </c>
      <c r="E49" s="17" t="s">
        <v>134</v>
      </c>
    </row>
    <row r="50" spans="1:5">
      <c r="A50" s="16">
        <v>2</v>
      </c>
      <c r="B50" s="17" t="s">
        <v>127</v>
      </c>
      <c r="C50" s="17" t="s">
        <v>103</v>
      </c>
      <c r="D50" s="17" t="s">
        <v>135</v>
      </c>
      <c r="E50" s="17" t="s">
        <v>136</v>
      </c>
    </row>
    <row r="51" spans="1:5">
      <c r="A51" s="16">
        <v>3</v>
      </c>
      <c r="B51" s="17" t="s">
        <v>137</v>
      </c>
      <c r="C51" s="17" t="s">
        <v>100</v>
      </c>
      <c r="D51" s="17">
        <v>308</v>
      </c>
      <c r="E51" s="17" t="s">
        <v>138</v>
      </c>
    </row>
    <row r="52" spans="1:5">
      <c r="A52" s="16">
        <v>4</v>
      </c>
      <c r="B52" s="17" t="s">
        <v>139</v>
      </c>
      <c r="C52" s="17" t="s">
        <v>100</v>
      </c>
      <c r="D52" s="17">
        <v>2008</v>
      </c>
      <c r="E52" s="17" t="s">
        <v>140</v>
      </c>
    </row>
    <row r="53" spans="1:5">
      <c r="A53" s="16">
        <v>5</v>
      </c>
      <c r="B53" s="17" t="s">
        <v>139</v>
      </c>
      <c r="C53" s="17" t="s">
        <v>141</v>
      </c>
      <c r="E53" s="17" t="s">
        <v>142</v>
      </c>
    </row>
    <row r="54" spans="1:5">
      <c r="A54" s="16">
        <v>6</v>
      </c>
      <c r="B54" s="17" t="s">
        <v>131</v>
      </c>
      <c r="C54" s="17" t="s">
        <v>143</v>
      </c>
      <c r="D54" s="17" t="s">
        <v>144</v>
      </c>
      <c r="E54" s="17" t="s">
        <v>145</v>
      </c>
    </row>
    <row r="55" spans="1:5">
      <c r="A55" s="16">
        <v>7</v>
      </c>
      <c r="B55" s="17" t="s">
        <v>131</v>
      </c>
      <c r="C55" s="17" t="s">
        <v>143</v>
      </c>
      <c r="D55" s="17" t="s">
        <v>146</v>
      </c>
      <c r="E55" s="17" t="s">
        <v>147</v>
      </c>
    </row>
    <row r="56" spans="1:5">
      <c r="A56" s="16">
        <v>8</v>
      </c>
      <c r="B56" s="17" t="s">
        <v>131</v>
      </c>
      <c r="C56" s="17" t="s">
        <v>143</v>
      </c>
      <c r="D56" s="17" t="s">
        <v>148</v>
      </c>
      <c r="E56" s="17" t="s">
        <v>149</v>
      </c>
    </row>
    <row r="57" spans="1:5">
      <c r="A57" s="16">
        <v>9</v>
      </c>
      <c r="B57" s="17" t="s">
        <v>139</v>
      </c>
      <c r="C57" s="17" t="s">
        <v>100</v>
      </c>
      <c r="D57" s="17">
        <v>108</v>
      </c>
      <c r="E57" s="17" t="s">
        <v>150</v>
      </c>
    </row>
    <row r="58" spans="1:5">
      <c r="A58" s="16">
        <v>10</v>
      </c>
      <c r="B58" s="17" t="s">
        <v>139</v>
      </c>
      <c r="C58" s="17" t="s">
        <v>151</v>
      </c>
      <c r="D58" s="17" t="s">
        <v>152</v>
      </c>
      <c r="E58" s="17" t="s">
        <v>153</v>
      </c>
    </row>
    <row r="59" spans="1:5">
      <c r="A59" s="16">
        <v>11</v>
      </c>
      <c r="B59" s="17" t="s">
        <v>137</v>
      </c>
      <c r="C59" s="17" t="s">
        <v>154</v>
      </c>
      <c r="D59" s="17" t="s">
        <v>155</v>
      </c>
      <c r="E59" s="17" t="s">
        <v>156</v>
      </c>
    </row>
    <row r="60" spans="1:5">
      <c r="A60" s="16">
        <v>12</v>
      </c>
      <c r="B60" s="17" t="s">
        <v>137</v>
      </c>
      <c r="C60" s="17" t="s">
        <v>132</v>
      </c>
      <c r="D60" s="17" t="s">
        <v>157</v>
      </c>
      <c r="E60" s="17" t="s">
        <v>158</v>
      </c>
    </row>
    <row r="61" spans="1:5">
      <c r="A61" s="16">
        <v>13</v>
      </c>
      <c r="B61" s="17" t="s">
        <v>137</v>
      </c>
      <c r="C61" s="17" t="s">
        <v>115</v>
      </c>
      <c r="D61" s="17" t="s">
        <v>159</v>
      </c>
      <c r="E61" s="17" t="s">
        <v>160</v>
      </c>
    </row>
    <row r="62" spans="1:5">
      <c r="A62" s="16">
        <v>14</v>
      </c>
      <c r="B62" s="17" t="s">
        <v>137</v>
      </c>
      <c r="C62" s="17" t="s">
        <v>161</v>
      </c>
      <c r="D62" s="17" t="s">
        <v>162</v>
      </c>
      <c r="E62" s="17" t="s">
        <v>163</v>
      </c>
    </row>
    <row r="63" spans="1:2">
      <c r="A63" s="16">
        <v>15</v>
      </c>
      <c r="B63" s="17" t="s">
        <v>137</v>
      </c>
    </row>
    <row r="64" spans="1:4">
      <c r="A64" s="16">
        <v>16</v>
      </c>
      <c r="B64" s="17" t="s">
        <v>164</v>
      </c>
      <c r="C64" s="17" t="s">
        <v>165</v>
      </c>
      <c r="D64" s="17" t="s">
        <v>166</v>
      </c>
    </row>
    <row r="65" spans="1:5">
      <c r="A65" s="16">
        <v>17</v>
      </c>
      <c r="B65" s="17" t="s">
        <v>164</v>
      </c>
      <c r="C65" s="17" t="s">
        <v>167</v>
      </c>
      <c r="D65" s="17" t="s">
        <v>168</v>
      </c>
      <c r="E65" s="17" t="s">
        <v>169</v>
      </c>
    </row>
    <row r="66" spans="1:5">
      <c r="A66" s="16">
        <v>18</v>
      </c>
      <c r="B66" s="17" t="s">
        <v>164</v>
      </c>
      <c r="C66" s="17" t="s">
        <v>170</v>
      </c>
      <c r="D66" s="17" t="s">
        <v>171</v>
      </c>
      <c r="E66" s="17" t="s">
        <v>172</v>
      </c>
    </row>
    <row r="67" spans="1:5">
      <c r="A67" s="16">
        <v>19</v>
      </c>
      <c r="B67" s="17" t="s">
        <v>164</v>
      </c>
      <c r="C67" s="17" t="s">
        <v>170</v>
      </c>
      <c r="D67" s="17" t="s">
        <v>171</v>
      </c>
      <c r="E67" s="17" t="s">
        <v>172</v>
      </c>
    </row>
    <row r="68" spans="1:2">
      <c r="A68" s="16">
        <v>20</v>
      </c>
      <c r="B68" s="17" t="s">
        <v>164</v>
      </c>
    </row>
    <row r="69" spans="1:5">
      <c r="A69" s="16">
        <v>21</v>
      </c>
      <c r="B69" s="17" t="s">
        <v>164</v>
      </c>
      <c r="C69" s="17" t="s">
        <v>100</v>
      </c>
      <c r="D69" s="17">
        <v>308</v>
      </c>
      <c r="E69" s="17" t="s">
        <v>173</v>
      </c>
    </row>
    <row r="70" spans="1:5">
      <c r="A70" s="16">
        <v>22</v>
      </c>
      <c r="B70" s="17" t="s">
        <v>164</v>
      </c>
      <c r="C70" s="17" t="s">
        <v>174</v>
      </c>
      <c r="D70" s="17" t="s">
        <v>175</v>
      </c>
      <c r="E70" s="17" t="s">
        <v>176</v>
      </c>
    </row>
    <row r="71" spans="1:5">
      <c r="A71" s="16">
        <v>23</v>
      </c>
      <c r="B71" s="17" t="s">
        <v>177</v>
      </c>
      <c r="C71" s="17" t="s">
        <v>167</v>
      </c>
      <c r="D71" s="17" t="s">
        <v>178</v>
      </c>
      <c r="E71" s="17" t="s">
        <v>179</v>
      </c>
    </row>
    <row r="72" spans="1:5">
      <c r="A72" s="16">
        <v>24</v>
      </c>
      <c r="B72" s="17" t="s">
        <v>177</v>
      </c>
      <c r="C72" s="17" t="s">
        <v>86</v>
      </c>
      <c r="D72" s="17" t="s">
        <v>180</v>
      </c>
      <c r="E72" s="17" t="s">
        <v>181</v>
      </c>
    </row>
    <row r="73" spans="1:5">
      <c r="A73" s="16">
        <v>25</v>
      </c>
      <c r="B73" s="17" t="s">
        <v>137</v>
      </c>
      <c r="C73" s="17" t="s">
        <v>182</v>
      </c>
      <c r="D73" s="17" t="s">
        <v>183</v>
      </c>
      <c r="E73" s="17" t="s">
        <v>184</v>
      </c>
    </row>
    <row r="74" spans="1:5">
      <c r="A74" s="16">
        <v>26</v>
      </c>
      <c r="B74" s="17" t="s">
        <v>185</v>
      </c>
      <c r="C74" s="17" t="s">
        <v>186</v>
      </c>
      <c r="E74" s="17" t="s">
        <v>187</v>
      </c>
    </row>
    <row r="75" spans="1:3">
      <c r="A75" s="16">
        <v>27</v>
      </c>
      <c r="B75" s="17" t="s">
        <v>188</v>
      </c>
      <c r="C75" s="17" t="s">
        <v>154</v>
      </c>
    </row>
    <row r="76" spans="1:5">
      <c r="A76" s="16">
        <v>28</v>
      </c>
      <c r="B76" s="17" t="s">
        <v>189</v>
      </c>
      <c r="C76" s="17" t="s">
        <v>190</v>
      </c>
      <c r="D76" s="17" t="s">
        <v>191</v>
      </c>
      <c r="E76" s="17" t="s">
        <v>192</v>
      </c>
    </row>
    <row r="77" spans="1:2">
      <c r="A77" s="16">
        <v>29</v>
      </c>
      <c r="B77" s="17" t="s">
        <v>189</v>
      </c>
    </row>
    <row r="78" spans="1:5">
      <c r="A78" s="16">
        <v>30</v>
      </c>
      <c r="B78" s="17" t="s">
        <v>177</v>
      </c>
      <c r="C78" s="17" t="s">
        <v>103</v>
      </c>
      <c r="D78" s="17" t="s">
        <v>193</v>
      </c>
      <c r="E78" s="17" t="s">
        <v>194</v>
      </c>
    </row>
    <row r="79" spans="1:2">
      <c r="A79" s="16">
        <v>31</v>
      </c>
      <c r="B79" s="17" t="s">
        <v>189</v>
      </c>
    </row>
    <row r="80" spans="1:5">
      <c r="A80" s="16">
        <v>32</v>
      </c>
      <c r="B80" s="17" t="s">
        <v>189</v>
      </c>
      <c r="C80" s="17" t="s">
        <v>100</v>
      </c>
      <c r="D80" s="17">
        <v>308</v>
      </c>
      <c r="E80" s="17" t="s">
        <v>195</v>
      </c>
    </row>
    <row r="81" spans="1:5">
      <c r="A81" s="16">
        <v>33</v>
      </c>
      <c r="B81" s="17" t="s">
        <v>188</v>
      </c>
      <c r="C81" s="17" t="s">
        <v>132</v>
      </c>
      <c r="D81" s="17" t="s">
        <v>196</v>
      </c>
      <c r="E81" s="17" t="s">
        <v>197</v>
      </c>
    </row>
    <row r="82" spans="1:5">
      <c r="A82" s="16">
        <v>34</v>
      </c>
      <c r="B82" s="17" t="s">
        <v>189</v>
      </c>
      <c r="C82" s="17" t="s">
        <v>100</v>
      </c>
      <c r="D82" s="17">
        <v>208</v>
      </c>
      <c r="E82" s="17" t="s">
        <v>198</v>
      </c>
    </row>
    <row r="83" spans="1:5">
      <c r="A83" s="16">
        <v>35</v>
      </c>
      <c r="B83" s="17" t="s">
        <v>189</v>
      </c>
      <c r="C83" s="17" t="s">
        <v>110</v>
      </c>
      <c r="D83" s="17" t="s">
        <v>199</v>
      </c>
      <c r="E83" s="17" t="s">
        <v>200</v>
      </c>
    </row>
    <row r="84" spans="1:5">
      <c r="A84" s="16">
        <v>36</v>
      </c>
      <c r="B84" s="17" t="s">
        <v>189</v>
      </c>
      <c r="C84" s="17" t="s">
        <v>115</v>
      </c>
      <c r="D84" s="17" t="s">
        <v>116</v>
      </c>
      <c r="E84" s="17" t="s">
        <v>201</v>
      </c>
    </row>
    <row r="85" spans="1:5">
      <c r="A85" s="16">
        <v>37</v>
      </c>
      <c r="B85" s="17" t="s">
        <v>137</v>
      </c>
      <c r="D85" s="17">
        <v>206</v>
      </c>
      <c r="E85" s="17" t="s">
        <v>202</v>
      </c>
    </row>
    <row r="86" spans="1:5">
      <c r="A86" s="16">
        <v>38</v>
      </c>
      <c r="B86" s="17" t="s">
        <v>189</v>
      </c>
      <c r="C86" s="17" t="s">
        <v>132</v>
      </c>
      <c r="D86" s="17" t="s">
        <v>203</v>
      </c>
      <c r="E86" s="17" t="s">
        <v>204</v>
      </c>
    </row>
    <row r="87" spans="1:2">
      <c r="A87" s="16">
        <v>39</v>
      </c>
      <c r="B87" s="17" t="s">
        <v>189</v>
      </c>
    </row>
    <row r="88" spans="1:4">
      <c r="A88" s="16">
        <v>40</v>
      </c>
      <c r="B88" s="17" t="s">
        <v>205</v>
      </c>
      <c r="C88" s="17" t="s">
        <v>190</v>
      </c>
      <c r="D88" s="17" t="s">
        <v>206</v>
      </c>
    </row>
    <row r="89" spans="1:5">
      <c r="A89" s="16">
        <v>41</v>
      </c>
      <c r="B89" s="17" t="s">
        <v>189</v>
      </c>
      <c r="C89" s="17" t="s">
        <v>165</v>
      </c>
      <c r="D89" s="17" t="s">
        <v>207</v>
      </c>
      <c r="E89" s="17" t="s">
        <v>208</v>
      </c>
    </row>
    <row r="90" spans="1:5">
      <c r="A90" s="16">
        <v>42</v>
      </c>
      <c r="B90" s="17" t="s">
        <v>189</v>
      </c>
      <c r="C90" s="17" t="s">
        <v>167</v>
      </c>
      <c r="D90" s="17" t="s">
        <v>209</v>
      </c>
      <c r="E90" s="17" t="s">
        <v>210</v>
      </c>
    </row>
    <row r="91" spans="1:5">
      <c r="A91" s="16">
        <v>43</v>
      </c>
      <c r="B91" s="17" t="s">
        <v>137</v>
      </c>
      <c r="C91" s="17" t="s">
        <v>211</v>
      </c>
      <c r="D91" s="17" t="s">
        <v>212</v>
      </c>
      <c r="E91" s="17" t="s">
        <v>213</v>
      </c>
    </row>
    <row r="92" spans="1:5">
      <c r="A92" s="16">
        <v>44</v>
      </c>
      <c r="B92" s="17" t="s">
        <v>189</v>
      </c>
      <c r="C92" s="17" t="s">
        <v>167</v>
      </c>
      <c r="D92" s="17" t="s">
        <v>178</v>
      </c>
      <c r="E92" s="17" t="s">
        <v>214</v>
      </c>
    </row>
    <row r="93" spans="1:5">
      <c r="A93" s="16">
        <v>45</v>
      </c>
      <c r="B93" s="17" t="s">
        <v>189</v>
      </c>
      <c r="C93" s="17" t="s">
        <v>215</v>
      </c>
      <c r="D93" s="17" t="s">
        <v>216</v>
      </c>
      <c r="E93" s="17" t="s">
        <v>217</v>
      </c>
    </row>
    <row r="94" spans="1:5">
      <c r="A94" s="16">
        <v>46</v>
      </c>
      <c r="B94" s="17" t="s">
        <v>218</v>
      </c>
      <c r="C94" s="17" t="s">
        <v>211</v>
      </c>
      <c r="D94" s="17" t="s">
        <v>183</v>
      </c>
      <c r="E94" s="17" t="s">
        <v>219</v>
      </c>
    </row>
    <row r="95" spans="1:5">
      <c r="A95" s="16">
        <v>47</v>
      </c>
      <c r="B95" s="17" t="s">
        <v>220</v>
      </c>
      <c r="C95" s="17" t="s">
        <v>115</v>
      </c>
      <c r="D95" s="17" t="s">
        <v>221</v>
      </c>
      <c r="E95" s="17" t="s">
        <v>222</v>
      </c>
    </row>
    <row r="96" spans="1:5">
      <c r="A96" s="16">
        <v>48</v>
      </c>
      <c r="B96" s="17" t="s">
        <v>218</v>
      </c>
      <c r="C96" s="17" t="s">
        <v>170</v>
      </c>
      <c r="D96" s="17" t="s">
        <v>223</v>
      </c>
      <c r="E96" s="17" t="s">
        <v>224</v>
      </c>
    </row>
    <row r="97" spans="1:5">
      <c r="A97" s="16">
        <v>49</v>
      </c>
      <c r="B97" s="17" t="s">
        <v>189</v>
      </c>
      <c r="C97" s="17" t="s">
        <v>165</v>
      </c>
      <c r="D97" s="17" t="s">
        <v>225</v>
      </c>
      <c r="E97" s="17" t="s">
        <v>226</v>
      </c>
    </row>
    <row r="98" spans="1:5">
      <c r="A98" s="16">
        <v>50</v>
      </c>
      <c r="B98" s="17" t="s">
        <v>189</v>
      </c>
      <c r="C98" s="17" t="s">
        <v>100</v>
      </c>
      <c r="D98" s="17">
        <v>108</v>
      </c>
      <c r="E98" s="17" t="s">
        <v>227</v>
      </c>
    </row>
    <row r="99" spans="1:5">
      <c r="A99" s="16">
        <v>51</v>
      </c>
      <c r="B99" s="17" t="s">
        <v>228</v>
      </c>
      <c r="C99" s="17" t="s">
        <v>229</v>
      </c>
      <c r="D99" s="17" t="s">
        <v>230</v>
      </c>
      <c r="E99" s="17" t="s">
        <v>231</v>
      </c>
    </row>
    <row r="100" spans="1:5">
      <c r="A100" s="16">
        <v>52</v>
      </c>
      <c r="B100" s="17" t="s">
        <v>228</v>
      </c>
      <c r="C100" s="17" t="s">
        <v>137</v>
      </c>
      <c r="D100" s="17" t="s">
        <v>232</v>
      </c>
      <c r="E100" s="17" t="s">
        <v>233</v>
      </c>
    </row>
    <row r="101" spans="1:5">
      <c r="A101" s="16">
        <v>53</v>
      </c>
      <c r="B101" s="17" t="s">
        <v>228</v>
      </c>
      <c r="C101" s="17" t="s">
        <v>100</v>
      </c>
      <c r="D101" s="17">
        <v>208</v>
      </c>
      <c r="E101" s="17" t="s">
        <v>234</v>
      </c>
    </row>
    <row r="102" spans="1:5">
      <c r="A102" s="16">
        <v>54</v>
      </c>
      <c r="B102" s="17" t="s">
        <v>228</v>
      </c>
      <c r="C102" s="17" t="s">
        <v>154</v>
      </c>
      <c r="D102" s="17" t="s">
        <v>235</v>
      </c>
      <c r="E102" s="17" t="s">
        <v>236</v>
      </c>
    </row>
    <row r="103" spans="1:5">
      <c r="A103" s="16">
        <v>55</v>
      </c>
      <c r="B103" s="17" t="s">
        <v>189</v>
      </c>
      <c r="C103" s="17" t="s">
        <v>167</v>
      </c>
      <c r="D103" s="17" t="s">
        <v>237</v>
      </c>
      <c r="E103" s="17" t="s">
        <v>238</v>
      </c>
    </row>
  </sheetData>
  <pageMargins left="0.7" right="0.7" top="0.75" bottom="0.75" header="0.3" footer="0.3"/>
  <pageSetup paperSize="9" orientation="portrait" verticalDpi="597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5"/>
  <dimension ref="A1:AK35"/>
  <sheetViews>
    <sheetView workbookViewId="0">
      <selection activeCell="F16" sqref="F16"/>
    </sheetView>
  </sheetViews>
  <sheetFormatPr defaultColWidth="11" defaultRowHeight="14.5"/>
  <cols>
    <col min="1" max="1" width="13.1818181818182" customWidth="1"/>
    <col min="6" max="6" width="18.7272727272727" customWidth="1"/>
    <col min="7" max="7" width="15.1818181818182" customWidth="1"/>
    <col min="9" max="9" width="13.5454545454545" customWidth="1"/>
    <col min="10" max="10" width="12.4545454545455" customWidth="1"/>
    <col min="12" max="12" width="37.1818181818182" customWidth="1"/>
    <col min="13" max="13" width="64.1818181818182" customWidth="1"/>
    <col min="14" max="14" width="28.4545454545455" customWidth="1"/>
    <col min="16" max="22" width="29" customWidth="1"/>
    <col min="23" max="23" width="15.7272727272727" customWidth="1"/>
    <col min="24" max="24" width="23.8181818181818" customWidth="1"/>
    <col min="25" max="25" width="16.7272727272727" customWidth="1"/>
    <col min="26" max="26" width="17.7272727272727" customWidth="1"/>
    <col min="27" max="27" width="16.8181818181818" customWidth="1"/>
    <col min="28" max="28" width="13.2727272727273" customWidth="1"/>
    <col min="29" max="29" width="17.4545454545455" customWidth="1"/>
    <col min="30" max="30" width="14.7272727272727" customWidth="1"/>
    <col min="31" max="31" width="17" customWidth="1"/>
    <col min="32" max="32" width="26.5454545454545" customWidth="1"/>
    <col min="33" max="33" width="35" customWidth="1"/>
    <col min="34" max="34" width="21" customWidth="1"/>
    <col min="35" max="35" width="29.1818181818182" customWidth="1"/>
    <col min="36" max="36" width="30.1818181818182" customWidth="1"/>
    <col min="37" max="37" width="28.2727272727273" customWidth="1"/>
  </cols>
  <sheetData>
    <row r="1" s="15" customFormat="1" spans="1:37">
      <c r="A1" s="15" t="s">
        <v>239</v>
      </c>
      <c r="B1" s="15" t="s">
        <v>240</v>
      </c>
      <c r="C1" s="15" t="s">
        <v>241</v>
      </c>
      <c r="D1" s="15" t="s">
        <v>242</v>
      </c>
      <c r="E1" s="15" t="s">
        <v>243</v>
      </c>
      <c r="F1" s="15" t="s">
        <v>244</v>
      </c>
      <c r="G1" s="15" t="s">
        <v>245</v>
      </c>
      <c r="H1" s="15" t="s">
        <v>246</v>
      </c>
      <c r="I1" s="15" t="s">
        <v>247</v>
      </c>
      <c r="J1" s="15" t="s">
        <v>248</v>
      </c>
      <c r="K1" s="15" t="s">
        <v>249</v>
      </c>
      <c r="L1" s="15" t="s">
        <v>250</v>
      </c>
      <c r="M1" s="15" t="s">
        <v>251</v>
      </c>
      <c r="N1" s="15" t="s">
        <v>252</v>
      </c>
      <c r="O1" s="15" t="s">
        <v>253</v>
      </c>
      <c r="P1" s="15" t="s">
        <v>254</v>
      </c>
      <c r="Q1" s="15" t="s">
        <v>255</v>
      </c>
      <c r="R1" s="15" t="s">
        <v>256</v>
      </c>
      <c r="S1" s="15" t="s">
        <v>257</v>
      </c>
      <c r="T1" s="15" t="s">
        <v>258</v>
      </c>
      <c r="U1" s="15" t="s">
        <v>259</v>
      </c>
      <c r="V1" s="15" t="s">
        <v>260</v>
      </c>
      <c r="W1" s="15" t="s">
        <v>261</v>
      </c>
      <c r="X1" s="15" t="s">
        <v>262</v>
      </c>
      <c r="Y1" s="15" t="s">
        <v>263</v>
      </c>
      <c r="Z1" s="15" t="s">
        <v>264</v>
      </c>
      <c r="AA1" s="15" t="s">
        <v>265</v>
      </c>
      <c r="AB1" s="15" t="s">
        <v>266</v>
      </c>
      <c r="AC1" s="15" t="s">
        <v>267</v>
      </c>
      <c r="AD1" s="15" t="s">
        <v>268</v>
      </c>
      <c r="AE1" s="15" t="s">
        <v>269</v>
      </c>
      <c r="AF1" s="15" t="s">
        <v>270</v>
      </c>
      <c r="AG1" s="15" t="s">
        <v>271</v>
      </c>
      <c r="AH1" s="15" t="s">
        <v>272</v>
      </c>
      <c r="AI1" s="15" t="s">
        <v>273</v>
      </c>
      <c r="AJ1" s="15" t="s">
        <v>274</v>
      </c>
      <c r="AK1" s="15" t="s">
        <v>275</v>
      </c>
    </row>
    <row r="2" s="15" customFormat="1" spans="1:35">
      <c r="A2" s="15" t="s">
        <v>276</v>
      </c>
      <c r="B2" s="15" t="s">
        <v>277</v>
      </c>
      <c r="F2" s="15" t="s">
        <v>278</v>
      </c>
      <c r="G2" s="15" t="s">
        <v>279</v>
      </c>
      <c r="I2" s="15" t="s">
        <v>280</v>
      </c>
      <c r="L2" s="15" t="s">
        <v>281</v>
      </c>
      <c r="M2" s="15" t="s">
        <v>282</v>
      </c>
      <c r="N2" s="15" t="s">
        <v>283</v>
      </c>
      <c r="P2" s="15" t="s">
        <v>284</v>
      </c>
      <c r="Q2" s="15" t="s">
        <v>285</v>
      </c>
      <c r="R2" s="15" t="s">
        <v>285</v>
      </c>
      <c r="S2" s="15" t="s">
        <v>286</v>
      </c>
      <c r="T2" s="15" t="s">
        <v>285</v>
      </c>
      <c r="U2" s="15" t="s">
        <v>287</v>
      </c>
      <c r="V2" s="15" t="s">
        <v>288</v>
      </c>
      <c r="AH2" s="15" t="s">
        <v>289</v>
      </c>
      <c r="AI2" s="15" t="s">
        <v>290</v>
      </c>
    </row>
    <row r="3" s="15" customFormat="1"/>
    <row r="4" s="15" customFormat="1"/>
    <row r="5" s="15" customFormat="1"/>
    <row r="6" s="15" customFormat="1"/>
    <row r="7" s="15" customFormat="1"/>
    <row r="8" s="15" customFormat="1"/>
    <row r="9" s="15" customFormat="1"/>
    <row r="10" s="15" customFormat="1"/>
    <row r="11" s="15" customFormat="1"/>
    <row r="12" s="15" customFormat="1"/>
    <row r="13" s="15" customFormat="1"/>
    <row r="14" s="15" customFormat="1"/>
    <row r="15" s="15" customFormat="1"/>
    <row r="16" s="15" customFormat="1"/>
    <row r="17" s="15" customFormat="1"/>
    <row r="18" s="15" customFormat="1"/>
    <row r="19" s="15" customFormat="1"/>
    <row r="20" s="15" customFormat="1"/>
    <row r="21" s="15" customFormat="1"/>
    <row r="22" s="15" customFormat="1"/>
    <row r="23" s="15" customFormat="1"/>
    <row r="24" s="15" customFormat="1"/>
    <row r="25" s="15" customFormat="1"/>
    <row r="26" s="15" customFormat="1"/>
    <row r="27" s="15" customFormat="1"/>
    <row r="28" s="15" customFormat="1"/>
    <row r="29" s="15" customFormat="1"/>
    <row r="30" s="15" customFormat="1"/>
    <row r="31" s="15" customFormat="1"/>
    <row r="32" s="15" customFormat="1"/>
    <row r="33" s="15" customFormat="1"/>
    <row r="34" s="15" customFormat="1"/>
    <row r="35" s="15" customFormat="1"/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1"/>
  <dimension ref="A1:Y111"/>
  <sheetViews>
    <sheetView workbookViewId="0">
      <selection activeCell="I14" sqref="I14"/>
    </sheetView>
  </sheetViews>
  <sheetFormatPr defaultColWidth="11.4545454545455" defaultRowHeight="15.5"/>
  <cols>
    <col min="1" max="5" width="15.7272727272727" style="1" customWidth="1"/>
    <col min="6" max="6" width="5.72727272727273" style="1" customWidth="1"/>
    <col min="7" max="7" width="16.5454545454545" style="1" customWidth="1"/>
    <col min="8" max="17" width="10.7272727272727" style="1" customWidth="1"/>
    <col min="18" max="18" width="11.4545454545455" style="1"/>
    <col min="19" max="20" width="10.7272727272727" style="1" customWidth="1"/>
    <col min="21" max="23" width="11.4545454545455" style="1"/>
    <col min="25" max="16384" width="11.4545454545455" style="1"/>
  </cols>
  <sheetData>
    <row r="1" spans="1:5">
      <c r="A1" s="2"/>
      <c r="B1" s="2"/>
      <c r="C1" s="2"/>
      <c r="D1" s="2"/>
      <c r="E1" s="2"/>
    </row>
    <row r="2" spans="1:23">
      <c r="A2" s="3" t="s">
        <v>43</v>
      </c>
      <c r="B2" s="3"/>
      <c r="C2" s="3" t="s">
        <v>13</v>
      </c>
      <c r="D2" s="3" t="s">
        <v>14</v>
      </c>
      <c r="E2" s="3" t="s">
        <v>15</v>
      </c>
      <c r="G2" s="2"/>
      <c r="H2" s="3" t="s">
        <v>13</v>
      </c>
      <c r="I2" s="3"/>
      <c r="J2" s="3" t="s">
        <v>14</v>
      </c>
      <c r="K2" s="3"/>
      <c r="L2" s="3" t="s">
        <v>15</v>
      </c>
      <c r="M2" s="3"/>
      <c r="N2" s="3" t="s">
        <v>291</v>
      </c>
      <c r="O2" s="3"/>
      <c r="P2" s="3" t="s">
        <v>292</v>
      </c>
      <c r="Q2" s="3"/>
      <c r="R2" s="3" t="s">
        <v>293</v>
      </c>
      <c r="S2" s="3" t="s">
        <v>294</v>
      </c>
      <c r="T2" s="3" t="s">
        <v>295</v>
      </c>
      <c r="U2" s="3" t="s">
        <v>293</v>
      </c>
      <c r="V2" s="2" t="s">
        <v>296</v>
      </c>
      <c r="W2" s="2" t="s">
        <v>293</v>
      </c>
    </row>
    <row r="3" spans="1:23">
      <c r="A3" s="3">
        <v>0</v>
      </c>
      <c r="B3" s="3">
        <v>0</v>
      </c>
      <c r="C3" s="4">
        <v>0</v>
      </c>
      <c r="D3" s="4">
        <v>0</v>
      </c>
      <c r="E3" s="4">
        <v>0</v>
      </c>
      <c r="G3" s="3" t="s">
        <v>23</v>
      </c>
      <c r="H3" s="3">
        <f>Estimation!B14</f>
        <v>0</v>
      </c>
      <c r="I3" s="3" cm="1">
        <f t="array" ref="I3">_xlfn.IFS(H3&gt;B19,C19,H3&gt;B18,C18,H3&gt;B17,C17,H3&gt;B16,C16,H3&gt;B15,C15,H3&gt;B14,C14,H3&gt;B13,C13,H3&gt;B12,C12,H3&gt;B11,C11,H3&gt;B10,C10,H3&gt;B9,C9,H3&gt;B8,C8,H3&gt;B7,C7,H3&gt;B6,C6,H3&gt;B5,C5,H3&gt;B4,C4,H3=B3,C3)</f>
        <v>0</v>
      </c>
      <c r="J3" s="3">
        <f>Estimation!C14</f>
        <v>0</v>
      </c>
      <c r="K3" s="3" cm="1">
        <f t="array" ref="K3">_xlfn.IFS(J3&gt;B19,D19,J3&gt;B18,D18,J3&gt;B17,D17,J3&gt;B16,D16,J3&gt;B15,D15,J3&gt;B14,D14,J3&gt;B13,D13,J3&gt;B12,D12,J3&gt;B11,D11,J3&gt;B10,D10,J3&gt;B9,D9,J3&gt;B8,D8,J3&gt;B7,D7,J3&gt;B6,D6,J3&gt;B5,D5,J3&gt;B4,D4,J3=B3,D3)</f>
        <v>0</v>
      </c>
      <c r="L3" s="3">
        <f>Estimation!D14</f>
        <v>0</v>
      </c>
      <c r="M3" s="3" cm="1">
        <f t="array" ref="M3">_xlfn.IFS(L3&gt;B19,E19,L3&gt;B18,E18,L3&gt;B17,E17,L3&gt;B16,E16,L3&gt;B15,E15,L3&gt;B14,E14,L3&gt;B13,E13,L3&gt;B12,E12,L3&gt;B11,E11,L3&gt;B10,E10,L3&gt;B9,E9,L3&gt;B8,E8,L3&gt;B7,E7,L3&gt;B6,E6,L3&gt;B5,E5,L3&gt;B4,E4,L3=B3,E3)</f>
        <v>0</v>
      </c>
      <c r="N3" s="3" t="b">
        <v>0</v>
      </c>
      <c r="O3" s="3">
        <f>IF(N3=TRUE,0.8,1)</f>
        <v>1</v>
      </c>
      <c r="P3" s="11" t="b">
        <v>0</v>
      </c>
      <c r="Q3" s="11">
        <f>IF(P3=TRUE,1.2,1)</f>
        <v>1</v>
      </c>
      <c r="R3" s="4">
        <f t="shared" ref="R3:R16" si="0">IF(N3=TRUE,IF(P3=TRUE,I3+K3+M3,(I3+K3+M3)*O3*Q3),(I3+K3+M3)*O3*Q3)</f>
        <v>0</v>
      </c>
      <c r="S3" s="3" t="b">
        <v>0</v>
      </c>
      <c r="T3" s="3" t="b">
        <v>0</v>
      </c>
      <c r="U3" s="4" cm="1">
        <f t="array" ref="U3">_xlfn.IFS(S3=TRUE,0,T3=TRUE,0,S3=FALSE,R3,T3=FALSE,R3)</f>
        <v>0</v>
      </c>
      <c r="V3" s="4">
        <f>Estimation!J14</f>
        <v>0</v>
      </c>
      <c r="W3" s="4">
        <f>IF(V3=0,U3,V3)</f>
        <v>0</v>
      </c>
    </row>
    <row r="4" spans="1:23">
      <c r="A4" s="3" t="s">
        <v>44</v>
      </c>
      <c r="B4" s="3">
        <v>0.9</v>
      </c>
      <c r="C4" s="4">
        <v>51</v>
      </c>
      <c r="D4" s="4">
        <v>80</v>
      </c>
      <c r="E4" s="4">
        <v>130</v>
      </c>
      <c r="G4" s="3" t="s">
        <v>24</v>
      </c>
      <c r="H4" s="3">
        <f>Estimation!B15</f>
        <v>0</v>
      </c>
      <c r="I4" s="3" cm="1">
        <f t="array" ref="I4">_xlfn.IFS(H4&gt;B19,C19,H4&gt;B18,C18,H4&gt;B17,C17,H4&gt;B16,C16,H4&gt;B15,C15,H4&gt;B14,C14,H4&gt;B13,C13,H4&gt;B12,C12,H4&gt;B11,C11,H4&gt;B10,C10,H4&gt;B9,C9,H4&gt;B8,C8,H4&gt;B7,C7,H4&gt;B6,C6,H4&gt;B5,C5,H4&gt;B4,C4,H4=B3,C3)</f>
        <v>0</v>
      </c>
      <c r="J4" s="3">
        <f>Estimation!C15</f>
        <v>0</v>
      </c>
      <c r="K4" s="3" cm="1">
        <f t="array" ref="K4">_xlfn.IFS(J4&gt;B19,D19,J4&gt;B18,D18,J4&gt;B17,D17,J4&gt;B16,D16,J4&gt;B15,D15,J4&gt;B14,D14,J4&gt;B13,D13,J4&gt;B12,D12,J4&gt;B11,D11,J4&gt;B10,D10,J4&gt;B9,D9,J4&gt;B8,D8,J4&gt;B7,D7,J4&gt;B6,D6,J4&gt;B5,D5,J4&gt;B4,D4,J4=B3,D3)</f>
        <v>0</v>
      </c>
      <c r="L4" s="3">
        <f>Estimation!D15</f>
        <v>0</v>
      </c>
      <c r="M4" s="3" cm="1">
        <f t="array" ref="M4">_xlfn.IFS(L4&gt;B19,E19,L4&gt;B18,E18,L4&gt;B17,E17,L4&gt;B16,E16,L4&gt;B15,E15,L4&gt;B14,E14,L4&gt;B13,E13,L4&gt;B12,E12,L4&gt;B11,E11,L4&gt;B10,E10,L4&gt;B9,E9,L4&gt;B8,E8,L4&gt;B7,E7,L4&gt;B6,E6,L4&gt;B5,E5,L4&gt;B4,E4,L4=B3,E3)</f>
        <v>0</v>
      </c>
      <c r="N4" s="3" t="b">
        <v>0</v>
      </c>
      <c r="O4" s="3">
        <f t="shared" ref="O4:O16" si="1">IF(N4=TRUE,0.8,1)</f>
        <v>1</v>
      </c>
      <c r="P4" s="3" t="b">
        <v>0</v>
      </c>
      <c r="Q4" s="11">
        <f t="shared" ref="Q4:Q16" si="2">IF(P4=TRUE,1.2,1)</f>
        <v>1</v>
      </c>
      <c r="R4" s="4">
        <f t="shared" si="0"/>
        <v>0</v>
      </c>
      <c r="S4" s="3" t="b">
        <v>0</v>
      </c>
      <c r="T4" s="3" t="b">
        <v>0</v>
      </c>
      <c r="U4" s="4" cm="1">
        <f t="array" ref="U4">_xlfn.IFS(S4=TRUE,0,T4=TRUE,0,S4=FALSE,R4,T4=FALSE,R4)</f>
        <v>0</v>
      </c>
      <c r="V4" s="4">
        <f>Estimation!J15</f>
        <v>0</v>
      </c>
      <c r="W4" s="4">
        <f t="shared" ref="W4:W16" si="3">IF(V4=0,U4,V4)</f>
        <v>0</v>
      </c>
    </row>
    <row r="5" spans="1:23">
      <c r="A5" s="3" t="s">
        <v>46</v>
      </c>
      <c r="B5" s="3">
        <v>3</v>
      </c>
      <c r="C5" s="4">
        <v>80</v>
      </c>
      <c r="D5" s="4">
        <v>120</v>
      </c>
      <c r="E5" s="4">
        <v>220</v>
      </c>
      <c r="G5" s="3" t="s">
        <v>25</v>
      </c>
      <c r="H5" s="3">
        <f>Estimation!B16</f>
        <v>0</v>
      </c>
      <c r="I5" s="3" cm="1">
        <f t="array" ref="I5">_xlfn.IFS(H5&gt;B19,C19,H5&gt;B18,C18,H5&gt;B17,C17,H5&gt;B16,C16,H5&gt;B15,C15,H5&gt;B14,C14,H5&gt;B13,C13,H5&gt;B12,C12,H5&gt;B11,C11,H5&gt;B10,C10,H5&gt;B9,C9,H5&gt;B8,C8,H5&gt;B7,C7,H5&gt;B6,C6,H5&gt;B5,C5,H5&gt;B4,C4,H5=B3,C3)</f>
        <v>0</v>
      </c>
      <c r="J5" s="3">
        <f>Estimation!C16</f>
        <v>0</v>
      </c>
      <c r="K5" s="3" cm="1">
        <f t="array" ref="K5">_xlfn.IFS(J5&gt;B19,D19,J5&gt;B18,D18,J5&gt;B17,D17,J5&gt;B16,D16,J5&gt;B15,D15,J5&gt;B14,D14,J5&gt;B13,D13,J5&gt;B12,D12,J5&gt;B11,D11,J5&gt;B10,D10,J5&gt;B9,D9,J5&gt;B8,D8,J5&gt;B7,D7,J5&gt;B6,D6,J5&gt;B5,D5,J5&gt;B4,D4,J5=B3,D3)</f>
        <v>0</v>
      </c>
      <c r="L5" s="3">
        <f>Estimation!D16</f>
        <v>0</v>
      </c>
      <c r="M5" s="3" cm="1">
        <f t="array" ref="M5">_xlfn.IFS(L5&gt;B19,E19,L5&gt;B18,E18,L5&gt;B17,E17,L5&gt;B16,E16,L5&gt;B15,E15,L5&gt;B14,E14,L5&gt;B13,E13,L5&gt;B12,E12,L5&gt;B11,E11,L5&gt;B10,E10,L5&gt;B9,E9,L5&gt;B8,E8,L5&gt;B7,E7,L5&gt;B6,E6,L5&gt;B5,E5,L5&gt;B4,E4,L5=B3,E3)</f>
        <v>0</v>
      </c>
      <c r="N5" s="3" t="b">
        <v>0</v>
      </c>
      <c r="O5" s="3">
        <f t="shared" si="1"/>
        <v>1</v>
      </c>
      <c r="P5" s="3" t="b">
        <v>0</v>
      </c>
      <c r="Q5" s="11">
        <f t="shared" si="2"/>
        <v>1</v>
      </c>
      <c r="R5" s="4">
        <f t="shared" si="0"/>
        <v>0</v>
      </c>
      <c r="S5" s="3" t="b">
        <v>0</v>
      </c>
      <c r="T5" s="3" t="b">
        <v>0</v>
      </c>
      <c r="U5" s="4" cm="1">
        <f t="array" ref="U5">_xlfn.IFS(S5=TRUE,0,T5=TRUE,0,S5=FALSE,R5,T5=FALSE,R5)</f>
        <v>0</v>
      </c>
      <c r="V5" s="4">
        <f>Estimation!J16</f>
        <v>0</v>
      </c>
      <c r="W5" s="4">
        <f t="shared" si="3"/>
        <v>0</v>
      </c>
    </row>
    <row r="6" spans="1:23">
      <c r="A6" s="3" t="s">
        <v>48</v>
      </c>
      <c r="B6" s="3">
        <v>6</v>
      </c>
      <c r="C6" s="4">
        <v>112</v>
      </c>
      <c r="D6" s="4">
        <v>170</v>
      </c>
      <c r="E6" s="4">
        <v>300</v>
      </c>
      <c r="G6" s="3" t="s">
        <v>26</v>
      </c>
      <c r="H6" s="3">
        <f>Estimation!B17</f>
        <v>0</v>
      </c>
      <c r="I6" s="3" cm="1">
        <f t="array" ref="I6">_xlfn.IFS(H6&gt;B19,C19,H6&gt;B18,C18,H6&gt;B17,C17,H6&gt;B16,C16,H6&gt;B15,C15,H6&gt;B14,C14,H6&gt;B13,C13,H6&gt;B12,C12,H6&gt;B11,C11,H6&gt;B10,C10,H6&gt;B9,C9,H6&gt;B8,C8,H6&gt;B7,C7,H6&gt;B6,C6,H6&gt;B5,C5,H6&gt;B4,C4,H6=B3,C3)</f>
        <v>0</v>
      </c>
      <c r="J6" s="3">
        <f>Estimation!C17</f>
        <v>0</v>
      </c>
      <c r="K6" s="3" cm="1">
        <f t="array" ref="K6">_xlfn.IFS(J6&gt;B19,D19,J6&gt;B18,D18,J6&gt;B17,D17,J6&gt;B16,D16,J6&gt;B15,D15,J6&gt;B14,D14,J6&gt;B13,D13,J6&gt;B12,D12,J6&gt;B11,D11,J6&gt;B10,D10,J6&gt;B9,D9,J6&gt;B8,D8,J6&gt;B7,D7,J6&gt;B6,D6,J6&gt;B5,D5,J6&gt;B4,D4,J6=B3,D3)</f>
        <v>0</v>
      </c>
      <c r="L6" s="3">
        <f>Estimation!D17</f>
        <v>0</v>
      </c>
      <c r="M6" s="3" cm="1">
        <f t="array" ref="M6">_xlfn.IFS(L6&gt;B19,E19,L6&gt;B18,E18,L6&gt;B17,E17,L6&gt;B16,E16,L6&gt;B15,E15,L6&gt;B14,E14,L6&gt;B13,E13,L6&gt;B12,E12,L6&gt;B11,E11,L6&gt;B10,E10,L6&gt;B9,E9,L6&gt;B8,E8,L6&gt;B7,E7,L6&gt;B6,E6,L6&gt;B5,E5,L6&gt;B4,E4,L6=B3,E3)</f>
        <v>0</v>
      </c>
      <c r="N6" s="3" t="b">
        <v>0</v>
      </c>
      <c r="O6" s="3">
        <f t="shared" si="1"/>
        <v>1</v>
      </c>
      <c r="P6" s="3" t="b">
        <v>0</v>
      </c>
      <c r="Q6" s="11">
        <f t="shared" si="2"/>
        <v>1</v>
      </c>
      <c r="R6" s="4">
        <f t="shared" si="0"/>
        <v>0</v>
      </c>
      <c r="S6" s="3" t="b">
        <v>0</v>
      </c>
      <c r="T6" s="3" t="b">
        <v>0</v>
      </c>
      <c r="U6" s="4" cm="1">
        <f t="array" ref="U6">_xlfn.IFS(S6=TRUE,0,T6=TRUE,0,S6=FALSE,R6,T6=FALSE,R6)</f>
        <v>0</v>
      </c>
      <c r="V6" s="4">
        <f>Estimation!J17</f>
        <v>0</v>
      </c>
      <c r="W6" s="4">
        <f t="shared" si="3"/>
        <v>0</v>
      </c>
    </row>
    <row r="7" spans="1:23">
      <c r="A7" s="3" t="s">
        <v>50</v>
      </c>
      <c r="B7" s="3">
        <v>11</v>
      </c>
      <c r="C7" s="4">
        <v>179</v>
      </c>
      <c r="D7" s="4">
        <v>300</v>
      </c>
      <c r="E7" s="4">
        <v>420</v>
      </c>
      <c r="G7" s="3" t="s">
        <v>27</v>
      </c>
      <c r="H7" s="3">
        <f>Estimation!B18</f>
        <v>0</v>
      </c>
      <c r="I7" s="3" cm="1">
        <f t="array" ref="I7">_xlfn.IFS(H7&gt;B19,C19,H7&gt;B18,C18,H7&gt;B17,C17,H7&gt;B16,C16,H7&gt;B15,C15,H7&gt;B14,C14,H7&gt;B13,C13,H7&gt;B12,C12,H7&gt;B11,C11,H7&gt;B10,C10,H7&gt;B9,C9,H7&gt;B8,C8,H7&gt;B7,C7,H7&gt;B6,C6,H7&gt;B5,C5,H7&gt;B4,C4,H7=B3,C3)</f>
        <v>0</v>
      </c>
      <c r="J7" s="3">
        <f>Estimation!C18</f>
        <v>0</v>
      </c>
      <c r="K7" s="3" cm="1">
        <f t="array" ref="K7">_xlfn.IFS(J7&gt;B19,D19,J7&gt;B18,D18,J7&gt;B17,D17,J7&gt;B16,D16,J7&gt;B15,D15,J7&gt;B14,D14,J7&gt;B13,D13,J7&gt;B12,D12,J7&gt;B11,D11,J7&gt;B10,D10,J7&gt;B9,D9,J7&gt;B8,D8,J7&gt;B7,D7,J7&gt;B6,D6,J7&gt;B5,D5,J7&gt;B4,D4,J7=B3,D3)</f>
        <v>0</v>
      </c>
      <c r="L7" s="3">
        <f>Estimation!D18</f>
        <v>0</v>
      </c>
      <c r="M7" s="3" cm="1">
        <f t="array" ref="M7">_xlfn.IFS(L7&gt;B19,E19,L7&gt;B18,E18,L7&gt;B17,E17,L7&gt;B16,E16,L7&gt;B15,E15,L7&gt;B14,E14,L7&gt;B13,E13,L7&gt;B12,E12,L7&gt;B11,E11,L7&gt;B10,E10,L7&gt;B9,E9,L7&gt;B8,E8,L7&gt;B7,E7,L7&gt;B6,E6,L7&gt;B5,E5,L7&gt;B4,E4,L7=B3,E3)</f>
        <v>0</v>
      </c>
      <c r="N7" s="3" t="b">
        <v>0</v>
      </c>
      <c r="O7" s="3">
        <f t="shared" si="1"/>
        <v>1</v>
      </c>
      <c r="P7" s="3" t="b">
        <v>0</v>
      </c>
      <c r="Q7" s="11">
        <f t="shared" si="2"/>
        <v>1</v>
      </c>
      <c r="R7" s="4">
        <f t="shared" si="0"/>
        <v>0</v>
      </c>
      <c r="S7" s="3" t="b">
        <v>0</v>
      </c>
      <c r="T7" s="3" t="b">
        <v>0</v>
      </c>
      <c r="U7" s="4" cm="1">
        <f t="array" ref="U7">_xlfn.IFS(S7=TRUE,0,T7=TRUE,0,S7=FALSE,R7,T7=FALSE,R7)</f>
        <v>0</v>
      </c>
      <c r="V7" s="4">
        <f>Estimation!J18</f>
        <v>0</v>
      </c>
      <c r="W7" s="4">
        <f t="shared" si="3"/>
        <v>0</v>
      </c>
    </row>
    <row r="8" spans="1:23">
      <c r="A8" s="3" t="s">
        <v>51</v>
      </c>
      <c r="B8" s="3">
        <v>22</v>
      </c>
      <c r="C8" s="4">
        <v>225</v>
      </c>
      <c r="D8" s="4">
        <v>390</v>
      </c>
      <c r="E8" s="4">
        <v>540</v>
      </c>
      <c r="G8" s="3" t="s">
        <v>28</v>
      </c>
      <c r="H8" s="3">
        <f>Estimation!B19</f>
        <v>0</v>
      </c>
      <c r="I8" s="3" cm="1">
        <f t="array" ref="I8">_xlfn.IFS(H8&gt;B19,C19,H8&gt;B18,C18,H8&gt;B17,C17,H8&gt;B16,C16,H8&gt;B15,C15,H8&gt;B14,C14,H8&gt;B13,C13,H8&gt;B12,C12,H8&gt;B11,C11,H8&gt;B10,C10,H8&gt;B9,C9,H8&gt;B8,C8,H8&gt;B7,C7,H8&gt;B6,C6,H8&gt;B5,C5,H8&gt;B4,C4,H8=B3,C3)</f>
        <v>0</v>
      </c>
      <c r="J8" s="3">
        <f>Estimation!C19</f>
        <v>0</v>
      </c>
      <c r="K8" s="3" cm="1">
        <f t="array" ref="K8">_xlfn.IFS(J8&gt;B19,D19,J8&gt;B18,D18,J8&gt;B17,D17,J8&gt;B16,D16,J8&gt;B15,D15,J8&gt;B14,D14,J8&gt;B13,D13,J8&gt;B12,D12,J8&gt;B11,D11,J8&gt;B10,D10,J8&gt;B9,D9,J8&gt;B8,D8,J8&gt;B7,D7,J8&gt;B6,D6,J8&gt;B5,D5,J8&gt;B4,D4,J8=B3,D3)</f>
        <v>0</v>
      </c>
      <c r="L8" s="3">
        <f>Estimation!D19</f>
        <v>0</v>
      </c>
      <c r="M8" s="3" cm="1">
        <f t="array" ref="M8">_xlfn.IFS(L8&gt;B19,E19,L8&gt;B18,E18,L8&gt;B17,E17,L8&gt;B16,E16,L8&gt;B15,E15,L8&gt;B14,E14,L8&gt;B13,E13,L8&gt;B12,E12,L8&gt;B11,E11,L8&gt;B10,E10,L8&gt;B9,E9,L8&gt;B8,E8,L8&gt;B7,E7,L8&gt;B6,E6,L8&gt;B5,E5,L8&gt;B4,E4,L8=B3,E3)</f>
        <v>0</v>
      </c>
      <c r="N8" s="3" t="b">
        <v>0</v>
      </c>
      <c r="O8" s="3">
        <f t="shared" si="1"/>
        <v>1</v>
      </c>
      <c r="P8" s="3" t="b">
        <v>1</v>
      </c>
      <c r="Q8" s="11">
        <f t="shared" si="2"/>
        <v>1.2</v>
      </c>
      <c r="R8" s="4">
        <f t="shared" si="0"/>
        <v>0</v>
      </c>
      <c r="S8" s="3" t="b">
        <v>0</v>
      </c>
      <c r="T8" s="3" t="b">
        <v>0</v>
      </c>
      <c r="U8" s="4" cm="1">
        <f t="array" ref="U8">_xlfn.IFS(S8=TRUE,0,T8=TRUE,0,S8=FALSE,R8,T8=FALSE,R8)</f>
        <v>0</v>
      </c>
      <c r="V8" s="4">
        <f>Estimation!J19</f>
        <v>0</v>
      </c>
      <c r="W8" s="4">
        <f t="shared" si="3"/>
        <v>0</v>
      </c>
    </row>
    <row r="9" spans="1:23">
      <c r="A9" s="3" t="s">
        <v>53</v>
      </c>
      <c r="B9" s="3">
        <v>31</v>
      </c>
      <c r="C9" s="4">
        <v>300</v>
      </c>
      <c r="D9" s="4">
        <v>460</v>
      </c>
      <c r="E9" s="4">
        <v>680</v>
      </c>
      <c r="G9" s="3" t="s">
        <v>29</v>
      </c>
      <c r="H9" s="3">
        <f>Estimation!B20</f>
        <v>0</v>
      </c>
      <c r="I9" s="3" cm="1">
        <f t="array" ref="I9">_xlfn.IFS(H9&gt;B19,C19,H9&gt;B18,C18,H9&gt;B17,C17,H9&gt;B16,C16,H9&gt;B15,C15,H9&gt;B14,C14,H9&gt;B13,C13,H9&gt;B12,C12,H9&gt;B11,C11,H9&gt;B10,C10,H9&gt;B9,C9,H9&gt;B8,C8,H9&gt;B7,C7,H9&gt;B6,C6,H9&gt;B5,C5,H9&gt;B4,C4,H9=B3,C3)</f>
        <v>0</v>
      </c>
      <c r="J9" s="3">
        <f>Estimation!C20</f>
        <v>0</v>
      </c>
      <c r="K9" s="3" cm="1">
        <f t="array" ref="K9">_xlfn.IFS(J9&gt;B19,D19,J9&gt;B18,D18,J9&gt;B17,D17,J9&gt;B16,D16,J9&gt;B15,D15,J9&gt;B14,D14,J9&gt;B13,D13,J9&gt;B12,D12,J9&gt;B11,D11,J9&gt;B10,D10,J9&gt;B9,D9,J9&gt;B8,D8,J9&gt;B7,D7,J9&gt;B6,D6,J9&gt;B5,D5,J9&gt;B4,D4,J9=B3,D3)</f>
        <v>0</v>
      </c>
      <c r="L9" s="3">
        <f>Estimation!D20</f>
        <v>0</v>
      </c>
      <c r="M9" s="3" cm="1">
        <f t="array" ref="M9">_xlfn.IFS(L9&gt;B19,E19,L9&gt;B18,E18,L9&gt;B17,E17,L9&gt;B16,E16,L9&gt;B15,E15,L9&gt;B14,E14,L9&gt;B13,E13,L9&gt;B12,E12,L9&gt;B11,E11,L9&gt;B10,E10,L9&gt;B9,E9,L9&gt;B8,E8,L9&gt;B7,E7,L9&gt;B6,E6,L9&gt;B5,E5,L9&gt;B4,E4,L9=B3,E3)</f>
        <v>0</v>
      </c>
      <c r="N9" s="3" t="b">
        <v>0</v>
      </c>
      <c r="O9" s="3">
        <f t="shared" si="1"/>
        <v>1</v>
      </c>
      <c r="P9" s="3" t="b">
        <v>0</v>
      </c>
      <c r="Q9" s="11">
        <f t="shared" si="2"/>
        <v>1</v>
      </c>
      <c r="R9" s="4">
        <f t="shared" si="0"/>
        <v>0</v>
      </c>
      <c r="S9" s="3" t="b">
        <v>0</v>
      </c>
      <c r="T9" s="3" t="b">
        <v>0</v>
      </c>
      <c r="U9" s="4" cm="1">
        <f t="array" ref="U9">_xlfn.IFS(S9=TRUE,0,T9=TRUE,0,S9=FALSE,R9,T9=FALSE,R9)</f>
        <v>0</v>
      </c>
      <c r="V9" s="4">
        <f>Estimation!J20</f>
        <v>0</v>
      </c>
      <c r="W9" s="4">
        <f t="shared" si="3"/>
        <v>0</v>
      </c>
    </row>
    <row r="10" spans="1:23">
      <c r="A10" s="3" t="s">
        <v>55</v>
      </c>
      <c r="B10" s="3">
        <v>48</v>
      </c>
      <c r="C10" s="4">
        <v>369</v>
      </c>
      <c r="D10" s="4">
        <v>570</v>
      </c>
      <c r="E10" s="4">
        <v>800</v>
      </c>
      <c r="G10" s="3" t="s">
        <v>30</v>
      </c>
      <c r="H10" s="3">
        <f>Estimation!B22</f>
        <v>0</v>
      </c>
      <c r="I10" s="3" cm="1">
        <f t="array" ref="I10">_xlfn.IFS(H10&gt;B19,C19,H10&gt;B18,C18,H10&gt;B17,C17,H10&gt;B16,C16,H10&gt;B15,C15,H10&gt;B14,C14,H10&gt;B13,C13,H10&gt;B12,C12,H10&gt;B11,C11,H10&gt;B10,C10,H10&gt;B9,C9,H10&gt;B8,C8,H10&gt;B7,C7,H10&gt;B6,C6,H10&gt;B5,C5,H10&gt;B4,C4,H10=B3,C3)</f>
        <v>0</v>
      </c>
      <c r="J10" s="3">
        <f>Estimation!C21</f>
        <v>0</v>
      </c>
      <c r="K10" s="3" cm="1">
        <f t="array" ref="K10">_xlfn.IFS(J10&gt;B19,D19,J10&gt;B18,D18,J10&gt;B17,D17,J10&gt;B16,D16,J10&gt;B15,D15,J10&gt;B14,D14,J10&gt;B13,D13,J10&gt;B12,D12,J10&gt;B11,D11,J10&gt;B10,D10,J10&gt;B9,D9,J10&gt;B8,D8,J10&gt;B7,D7,J10&gt;B6,D6,J10&gt;B5,D5,J10&gt;B4,D4,J10=B3,D3)</f>
        <v>0</v>
      </c>
      <c r="L10" s="3">
        <f>Estimation!D21</f>
        <v>0</v>
      </c>
      <c r="M10" s="3" cm="1">
        <f t="array" ref="M10">_xlfn.IFS(L10&gt;B19,E19,L10&gt;B18,E18,L10&gt;B17,E17,L10&gt;B16,E16,L10&gt;B15,E15,L10&gt;B14,E14,L10&gt;B13,E13,L10&gt;B12,E12,L10&gt;B11,E11,L10&gt;B10,E10,L10&gt;B9,E9,L10&gt;B8,E8,L10&gt;B7,E7,L10&gt;B6,E6,L10&gt;B5,E5,L10&gt;B4,E4,L10=B3,E3)</f>
        <v>0</v>
      </c>
      <c r="N10" s="3" t="b">
        <v>0</v>
      </c>
      <c r="O10" s="3">
        <f t="shared" si="1"/>
        <v>1</v>
      </c>
      <c r="P10" s="3" t="b">
        <v>0</v>
      </c>
      <c r="Q10" s="11">
        <f t="shared" si="2"/>
        <v>1</v>
      </c>
      <c r="R10" s="4">
        <f t="shared" si="0"/>
        <v>0</v>
      </c>
      <c r="S10" s="3" t="b">
        <v>0</v>
      </c>
      <c r="T10" s="3" t="b">
        <v>0</v>
      </c>
      <c r="U10" s="4" cm="1">
        <f t="array" ref="U10">_xlfn.IFS(S10=TRUE,0,T10=TRUE,0,S10=FALSE,R10,T10=FALSE,R10)</f>
        <v>0</v>
      </c>
      <c r="V10" s="4">
        <f>Estimation!J21</f>
        <v>0</v>
      </c>
      <c r="W10" s="4">
        <f t="shared" si="3"/>
        <v>0</v>
      </c>
    </row>
    <row r="11" spans="1:23">
      <c r="A11" s="3" t="s">
        <v>57</v>
      </c>
      <c r="B11" s="3">
        <v>69</v>
      </c>
      <c r="C11" s="4">
        <v>500</v>
      </c>
      <c r="D11" s="4">
        <v>710</v>
      </c>
      <c r="E11" s="4">
        <v>1200</v>
      </c>
      <c r="G11" s="3" t="s">
        <v>31</v>
      </c>
      <c r="H11" s="3" t="e">
        <f>Estimation!#REF!</f>
        <v>#REF!</v>
      </c>
      <c r="I11" s="3" t="e" cm="1">
        <f t="array" ref="I11">_xlfn.IFS(H11&gt;B19,C19,H11&gt;B18,C18,H11&gt;B17,C17,H11&gt;B16,C16,H11&gt;B15,C15,H11&gt;B14,C14,H11&gt;B13,C13,H11&gt;B12,C12,H11&gt;B11,C11,H11&gt;B10,C10,H11&gt;B9,C9,H11&gt;B8,C8,H11&gt;B7,C7,H11&gt;B6,C6,H11&gt;B5,C5,H11&gt;B4,C4,H11=B3,C3)</f>
        <v>#REF!</v>
      </c>
      <c r="J11" s="3">
        <f>Estimation!C22</f>
        <v>0</v>
      </c>
      <c r="K11" s="3" cm="1">
        <f t="array" ref="K11">_xlfn.IFS(J11&gt;B19,D19,J11&gt;B18,D18,J11&gt;B17,D17,J11&gt;B16,D16,J11&gt;B15,D15,J11&gt;B14,D14,J11&gt;B13,D13,J11&gt;B12,D12,J11&gt;B11,D11,J11&gt;B10,D10,J11&gt;B9,D9,J11&gt;B8,D8,J11&gt;B7,D7,J11&gt;B6,D6,J11&gt;B5,D5,J11&gt;B4,D4,J11=B3,D3)</f>
        <v>0</v>
      </c>
      <c r="L11" s="3">
        <f>Estimation!D22</f>
        <v>0</v>
      </c>
      <c r="M11" s="3" cm="1">
        <f t="array" ref="M11">_xlfn.IFS(L11&gt;B19,E19,L11&gt;B18,E18,L11&gt;B17,E17,L11&gt;B16,E16,L11&gt;B15,E15,L11&gt;B14,E14,L11&gt;B13,E13,L11&gt;B12,E12,L11&gt;B11,E11,L11&gt;B10,E10,L11&gt;B9,E9,L11&gt;B8,E8,L11&gt;B7,E7,L11&gt;B6,E6,L11&gt;B5,E5,L11&gt;B4,E4,L11=B3,E3)</f>
        <v>0</v>
      </c>
      <c r="N11" s="3" t="b">
        <v>0</v>
      </c>
      <c r="O11" s="3">
        <f t="shared" si="1"/>
        <v>1</v>
      </c>
      <c r="P11" s="3" t="b">
        <v>0</v>
      </c>
      <c r="Q11" s="11">
        <f t="shared" si="2"/>
        <v>1</v>
      </c>
      <c r="R11" s="4" t="e">
        <f t="shared" si="0"/>
        <v>#REF!</v>
      </c>
      <c r="S11" s="3" t="b">
        <v>0</v>
      </c>
      <c r="T11" s="3" t="b">
        <v>0</v>
      </c>
      <c r="U11" s="4" t="e" cm="1">
        <f t="array" ref="U11">_xlfn.IFS(S11=TRUE,0,T11=TRUE,0,S11=FALSE,R11,T11=FALSE,R11)</f>
        <v>#REF!</v>
      </c>
      <c r="V11" s="4">
        <f>Estimation!J22</f>
        <v>0</v>
      </c>
      <c r="W11" s="4" t="e">
        <f t="shared" si="3"/>
        <v>#REF!</v>
      </c>
    </row>
    <row r="12" spans="1:23">
      <c r="A12" s="3" t="s">
        <v>58</v>
      </c>
      <c r="B12" s="3">
        <v>90</v>
      </c>
      <c r="C12" s="4">
        <v>630</v>
      </c>
      <c r="D12" s="4">
        <v>820</v>
      </c>
      <c r="E12" s="4" t="s">
        <v>297</v>
      </c>
      <c r="G12" s="3" t="s">
        <v>32</v>
      </c>
      <c r="H12" s="3">
        <f>Estimation!B23</f>
        <v>0</v>
      </c>
      <c r="I12" s="3" cm="1">
        <f t="array" ref="I12">_xlfn.IFS(H12&gt;B19,C19,H12&gt;B18,C18,H12&gt;B17,C17,H12&gt;B16,C16,H12&gt;B15,C15,H12&gt;B14,C14,H12&gt;B13,C13,H12&gt;B12,C12,H12&gt;B11,C11,H12&gt;B10,C10,H12&gt;B9,C9,H12&gt;B8,C8,H12&gt;B7,C7,H12&gt;B6,C6,H12&gt;B5,C5,H12&gt;B4,C4,H12=B3,C3)</f>
        <v>0</v>
      </c>
      <c r="J12" s="3">
        <f>Estimation!C23</f>
        <v>0</v>
      </c>
      <c r="K12" s="3" cm="1">
        <f t="array" ref="K12">_xlfn.IFS(J12&gt;B19,D19,J12&gt;B18,D18,J12&gt;B17,D17,J12&gt;B16,D16,J12&gt;B15,D15,J12&gt;B14,D14,J12&gt;B13,D13,J12&gt;B12,D12,J12&gt;B11,D11,J12&gt;B10,D10,J12&gt;B9,D9,J12&gt;B8,D8,J12&gt;B7,D7,J12&gt;B6,D6,J12&gt;B5,D5,J12&gt;B4,D4,J12=B3,D3)</f>
        <v>0</v>
      </c>
      <c r="L12" s="3">
        <f>Estimation!D23</f>
        <v>0</v>
      </c>
      <c r="M12" s="3" cm="1">
        <f t="array" ref="M12">_xlfn.IFS(L12&gt;B19,E19,L12&gt;B18,E18,L12&gt;B17,E17,L12&gt;B16,E16,L12&gt;B15,E15,L12&gt;B14,E14,L12&gt;B13,E13,L12&gt;B12,E12,L12&gt;B11,E11,L12&gt;B10,E10,L12&gt;B9,E9,L12&gt;B8,E8,L12&gt;B7,E7,L12&gt;B6,E6,L12&gt;B5,E5,L12&gt;B4,E4,L12=B3,E3)</f>
        <v>0</v>
      </c>
      <c r="N12" s="3" t="b">
        <v>0</v>
      </c>
      <c r="O12" s="3">
        <f t="shared" si="1"/>
        <v>1</v>
      </c>
      <c r="P12" s="3" t="b">
        <v>1</v>
      </c>
      <c r="Q12" s="11">
        <f t="shared" si="2"/>
        <v>1.2</v>
      </c>
      <c r="R12" s="4">
        <f t="shared" si="0"/>
        <v>0</v>
      </c>
      <c r="S12" s="3" t="b">
        <v>0</v>
      </c>
      <c r="T12" s="3" t="b">
        <v>0</v>
      </c>
      <c r="U12" s="4" cm="1">
        <f t="array" ref="U12">_xlfn.IFS(S12=TRUE,0,T12=TRUE,0,S12=FALSE,R12,T12=FALSE,R12)</f>
        <v>0</v>
      </c>
      <c r="V12" s="4">
        <f>Estimation!J23</f>
        <v>0</v>
      </c>
      <c r="W12" s="4">
        <f t="shared" si="3"/>
        <v>0</v>
      </c>
    </row>
    <row r="13" spans="1:23">
      <c r="A13" s="3" t="s">
        <v>60</v>
      </c>
      <c r="B13" s="3">
        <v>110</v>
      </c>
      <c r="C13" s="4">
        <v>710</v>
      </c>
      <c r="D13" s="4">
        <v>1000</v>
      </c>
      <c r="E13" s="4" t="s">
        <v>297</v>
      </c>
      <c r="G13" s="3" t="s">
        <v>33</v>
      </c>
      <c r="H13" s="3">
        <f>Estimation!B24</f>
        <v>0</v>
      </c>
      <c r="I13" s="3" cm="1">
        <f t="array" ref="I13">_xlfn.IFS(H13&gt;B19,C19,H13&gt;B18,C18,H13&gt;B17,C17,H13&gt;B16,C16,H13&gt;B15,C15,H13&gt;B14,C14,H13&gt;B13,C13,H13&gt;B12,C12,H13&gt;B11,C11,H13&gt;B10,C10,H13&gt;B9,C9,H13&gt;B8,C8,H13&gt;B7,C7,H13&gt;B6,C6,H13&gt;B5,C5,H13&gt;B4,C4,H13=B3,C3)</f>
        <v>0</v>
      </c>
      <c r="J13" s="3">
        <f>Estimation!C24</f>
        <v>0</v>
      </c>
      <c r="K13" s="3" cm="1">
        <f t="array" ref="K13">_xlfn.IFS(J13&gt;B19,D19,J13&gt;B18,D18,J13&gt;B17,D17,J13&gt;B16,D16,J13&gt;B15,D15,J13&gt;B14,D14,J13&gt;B13,D13,J13&gt;B12,D12,J13&gt;B11,D11,J13&gt;B10,D10,J13&gt;B9,D9,J13&gt;B8,D8,J13&gt;B7,D7,J13&gt;B6,D6,J13&gt;B5,D5,J13&gt;B4,D4,J13=B3,D3)</f>
        <v>0</v>
      </c>
      <c r="L13" s="3">
        <f>Estimation!D24</f>
        <v>0</v>
      </c>
      <c r="M13" s="3" cm="1">
        <f t="array" ref="M13">_xlfn.IFS(L13&gt;B19,E19,L13&gt;B18,E18,L13&gt;B17,E17,L13&gt;B16,E16,L13&gt;B15,E15,L13&gt;B14,E14,L13&gt;B13,E13,L13&gt;B12,E12,L13&gt;B11,E11,L13&gt;B10,E10,L13&gt;B9,E9,L13&gt;B8,E8,L13&gt;B7,E7,L13&gt;B6,E6,L13&gt;B5,E5,L13&gt;B4,E4,L13=B3,E3)</f>
        <v>0</v>
      </c>
      <c r="N13" s="3" t="b">
        <v>0</v>
      </c>
      <c r="O13" s="3">
        <f t="shared" si="1"/>
        <v>1</v>
      </c>
      <c r="P13" s="3" t="b">
        <v>0</v>
      </c>
      <c r="Q13" s="11">
        <f t="shared" si="2"/>
        <v>1</v>
      </c>
      <c r="R13" s="4">
        <f t="shared" si="0"/>
        <v>0</v>
      </c>
      <c r="S13" s="3" t="b">
        <v>0</v>
      </c>
      <c r="T13" s="3" t="b">
        <v>0</v>
      </c>
      <c r="U13" s="4" cm="1">
        <f t="array" ref="U13">_xlfn.IFS(S13=TRUE,0,T13=TRUE,0,S13=FALSE,R13,T13=FALSE,R13)</f>
        <v>0</v>
      </c>
      <c r="V13" s="4">
        <f>Estimation!J24</f>
        <v>0</v>
      </c>
      <c r="W13" s="4">
        <f t="shared" si="3"/>
        <v>0</v>
      </c>
    </row>
    <row r="14" spans="1:23">
      <c r="A14" s="3" t="s">
        <v>62</v>
      </c>
      <c r="B14" s="3">
        <v>150</v>
      </c>
      <c r="C14" s="4">
        <v>790</v>
      </c>
      <c r="D14" s="4">
        <v>1550</v>
      </c>
      <c r="E14" s="4" t="s">
        <v>297</v>
      </c>
      <c r="G14" s="3" t="s">
        <v>34</v>
      </c>
      <c r="H14" s="3">
        <f>Estimation!B25</f>
        <v>0</v>
      </c>
      <c r="I14" s="3" cm="1">
        <f t="array" ref="I14">_xlfn.IFS(H14&gt;B19,C19,H14&gt;B18,C18,H14&gt;B17,C17,H14&gt;B16,C16,H14&gt;B15,C15,H14&gt;B14,C14,H14&gt;B13,C13,H14&gt;B12,C12,H14&gt;B11,C11,H14&gt;B10,C10,H14&gt;B9,C9,H14&gt;B8,C8,H14&gt;B7,C7,H14&gt;B6,C6,H14&gt;B5,C5,H14&gt;B4,C4,H14=B3,C3)</f>
        <v>0</v>
      </c>
      <c r="J14" s="3">
        <f>Estimation!C25</f>
        <v>0</v>
      </c>
      <c r="K14" s="3" cm="1">
        <f t="array" ref="K14">_xlfn.IFS(J14&gt;B19,D19,J14&gt;B18,D18,J14&gt;B17,D17,J14&gt;B16,D16,J14&gt;B15,D15,J14&gt;B14,D14,J14&gt;B13,D13,J14&gt;B12,D12,J14&gt;B11,D11,J14&gt;B10,D10,J14&gt;B9,D9,J14&gt;B8,D8,J14&gt;B7,D7,J14&gt;B6,D6,J14&gt;B5,D5,J14&gt;B4,D4,J14=B3,D3)</f>
        <v>0</v>
      </c>
      <c r="L14" s="3">
        <f>Estimation!D25</f>
        <v>0</v>
      </c>
      <c r="M14" s="3" cm="1">
        <f t="array" ref="M14">_xlfn.IFS(L14&gt;B19,E19,L14&gt;B18,E18,L14&gt;B17,E17,L14&gt;B16,E16,L14&gt;B15,E15,L14&gt;B14,E14,L14&gt;B13,E13,L14&gt;B12,E12,L14&gt;B11,E11,L14&gt;B10,E10,L14&gt;B9,E9,L14&gt;B8,E8,L14&gt;B7,E7,L14&gt;B6,E6,L14&gt;B5,E5,L14&gt;B4,E4,L14=B3,E3)</f>
        <v>0</v>
      </c>
      <c r="N14" s="3" t="b">
        <v>0</v>
      </c>
      <c r="O14" s="3">
        <f t="shared" si="1"/>
        <v>1</v>
      </c>
      <c r="P14" s="3" t="b">
        <v>0</v>
      </c>
      <c r="Q14" s="11">
        <f t="shared" si="2"/>
        <v>1</v>
      </c>
      <c r="R14" s="4">
        <f t="shared" si="0"/>
        <v>0</v>
      </c>
      <c r="S14" s="3" t="b">
        <v>0</v>
      </c>
      <c r="T14" s="3" t="b">
        <v>0</v>
      </c>
      <c r="U14" s="4" cm="1">
        <f t="array" ref="U14">_xlfn.IFS(S14=TRUE,0,T14=TRUE,0,S14=FALSE,R14,T14=FALSE,R14)</f>
        <v>0</v>
      </c>
      <c r="V14" s="4">
        <f>Estimation!J25</f>
        <v>0</v>
      </c>
      <c r="W14" s="4">
        <f t="shared" si="3"/>
        <v>0</v>
      </c>
    </row>
    <row r="15" spans="1:23">
      <c r="A15" s="3" t="s">
        <v>64</v>
      </c>
      <c r="B15" s="3">
        <v>200</v>
      </c>
      <c r="C15" s="4">
        <v>900</v>
      </c>
      <c r="D15" s="4" t="s">
        <v>297</v>
      </c>
      <c r="E15" s="4" t="s">
        <v>297</v>
      </c>
      <c r="G15" s="3" t="s">
        <v>35</v>
      </c>
      <c r="H15" s="3">
        <f>Estimation!B26</f>
        <v>0</v>
      </c>
      <c r="I15" s="3" cm="1">
        <f t="array" ref="I15">_xlfn.IFS(H15&gt;B19,C19,H15&gt;B18,C18,H15&gt;B17,C17,H15&gt;B16,C16,H15&gt;B15,C15,H15&gt;B14,C14,H15&gt;B13,C13,H15&gt;B12,C12,H15&gt;B11,C11,H15&gt;B10,C10,H15&gt;B9,C9,H15&gt;B8,C8,H15&gt;B7,C7,H15&gt;B6,C6,H15&gt;B5,C5,H15&gt;B4,C4,H15=B3,C3)</f>
        <v>0</v>
      </c>
      <c r="J15" s="3">
        <f>Estimation!C26</f>
        <v>0</v>
      </c>
      <c r="K15" s="3" cm="1">
        <f t="array" ref="K15">_xlfn.IFS(J15&gt;B19,D19,J15&gt;B18,D18,J15&gt;B17,D17,J15&gt;B16,D16,J15&gt;B15,D15,J15&gt;B14,D14,J15&gt;B13,D13,J15&gt;B12,D12,J15&gt;B11,D11,J15&gt;B10,D10,J15&gt;B9,D9,J15&gt;B8,D8,J15&gt;B7,D7,J15&gt;B6,D6,J15&gt;B5,D5,J15&gt;B4,D4,J15=B3,D3)</f>
        <v>0</v>
      </c>
      <c r="L15" s="3">
        <f>Estimation!D26</f>
        <v>0</v>
      </c>
      <c r="M15" s="3" cm="1">
        <f t="array" ref="M15">_xlfn.IFS(L15&gt;B19,E19,L15&gt;B18,E18,L15&gt;B17,E17,L15&gt;B16,E16,L15&gt;B15,E15,L15&gt;B14,E14,L15&gt;B13,E13,L15&gt;B12,E12,L15&gt;B11,E11,L15&gt;B10,E10,L15&gt;B9,E9,L15&gt;B8,E8,L15&gt;B7,E7,L15&gt;B6,E6,L15&gt;B5,E5,L15&gt;B4,E4,L15=B3,E3)</f>
        <v>0</v>
      </c>
      <c r="N15" s="3" t="b">
        <v>0</v>
      </c>
      <c r="O15" s="3">
        <f t="shared" si="1"/>
        <v>1</v>
      </c>
      <c r="P15" s="3" t="b">
        <v>0</v>
      </c>
      <c r="Q15" s="11">
        <f t="shared" si="2"/>
        <v>1</v>
      </c>
      <c r="R15" s="4">
        <f t="shared" si="0"/>
        <v>0</v>
      </c>
      <c r="S15" s="3" t="b">
        <v>0</v>
      </c>
      <c r="T15" s="3" t="b">
        <v>0</v>
      </c>
      <c r="U15" s="4" cm="1">
        <f t="array" ref="U15">_xlfn.IFS(S15=TRUE,0,T15=TRUE,0,S15=FALSE,R15,T15=FALSE,R15)</f>
        <v>0</v>
      </c>
      <c r="V15" s="4">
        <f>Estimation!J26</f>
        <v>0</v>
      </c>
      <c r="W15" s="4">
        <f t="shared" si="3"/>
        <v>0</v>
      </c>
    </row>
    <row r="16" spans="1:23">
      <c r="A16" s="3" t="s">
        <v>65</v>
      </c>
      <c r="B16" s="3">
        <v>250</v>
      </c>
      <c r="C16" s="4">
        <v>1100</v>
      </c>
      <c r="D16" s="4" t="s">
        <v>297</v>
      </c>
      <c r="E16" s="4" t="s">
        <v>297</v>
      </c>
      <c r="G16" s="3" t="s">
        <v>36</v>
      </c>
      <c r="H16" s="3">
        <f>Estimation!B27</f>
        <v>0</v>
      </c>
      <c r="I16" s="3" cm="1">
        <f t="array" ref="I16">_xlfn.IFS(H16&gt;B19,C19,H16&gt;B18,C18,H16&gt;B17,C17,H16&gt;B16,C16,H16&gt;B15,C15,H16&gt;B14,C14,H16&gt;B13,C13,H16&gt;B12,C12,H16&gt;B11,C11,H16&gt;B10,C10,H16&gt;B9,C9,H16&gt;B8,C8,H16&gt;B7,C7,H16&gt;B6,C6,H16&gt;B5,C5,H16&gt;B4,C4,H16=B3,C3)</f>
        <v>0</v>
      </c>
      <c r="J16" s="3">
        <f>Estimation!C27</f>
        <v>0</v>
      </c>
      <c r="K16" s="3" cm="1">
        <f t="array" ref="K16">_xlfn.IFS(J16&gt;B19,D19,J16&gt;B18,D18,J16&gt;B17,D17,J16&gt;B16,D16,J16&gt;B15,D15,J16&gt;B14,D14,J16&gt;B13,D13,J16&gt;B12,D12,J16&gt;B11,D11,J16&gt;B10,D10,J16&gt;B9,D9,J16&gt;B8,D8,J16&gt;B7,D7,J16&gt;B6,D6,J16&gt;B5,D5,J16&gt;B4,D4,J16=B3,D3)</f>
        <v>0</v>
      </c>
      <c r="L16" s="3">
        <f>Estimation!D27</f>
        <v>0</v>
      </c>
      <c r="M16" s="3" cm="1">
        <f t="array" ref="M16">_xlfn.IFS(L16&gt;B19,E19,L16&gt;B18,E18,L16&gt;B17,E17,L16&gt;B16,E16,L16&gt;B15,E15,L16&gt;B14,E14,L16&gt;B13,E13,L16&gt;B12,E12,L16&gt;B11,E11,L16&gt;B10,E10,L16&gt;B9,E9,L16&gt;B8,E8,L16&gt;B7,E7,L16&gt;B6,E6,L16&gt;B5,E5,L16&gt;B4,E4,L16=B3,E3)</f>
        <v>0</v>
      </c>
      <c r="N16" s="3" t="b">
        <v>0</v>
      </c>
      <c r="O16" s="3">
        <f t="shared" si="1"/>
        <v>1</v>
      </c>
      <c r="P16" s="3" t="b">
        <v>0</v>
      </c>
      <c r="Q16" s="11">
        <f t="shared" si="2"/>
        <v>1</v>
      </c>
      <c r="R16" s="4">
        <f t="shared" si="0"/>
        <v>0</v>
      </c>
      <c r="S16" s="3" t="b">
        <v>0</v>
      </c>
      <c r="T16" s="3" t="b">
        <v>0</v>
      </c>
      <c r="U16" s="4" cm="1">
        <f t="array" ref="U16">_xlfn.IFS(S16=TRUE,0,T16=TRUE,0,S16=FALSE,R16,T16=FALSE,R16)</f>
        <v>0</v>
      </c>
      <c r="V16" s="4">
        <f>Estimation!J27</f>
        <v>0</v>
      </c>
      <c r="W16" s="4">
        <f t="shared" si="3"/>
        <v>0</v>
      </c>
    </row>
    <row r="17" spans="1:25">
      <c r="A17" s="3" t="s">
        <v>68</v>
      </c>
      <c r="B17" s="3">
        <v>380</v>
      </c>
      <c r="C17" s="4">
        <v>1400</v>
      </c>
      <c r="D17" s="4" t="s">
        <v>297</v>
      </c>
      <c r="E17" s="4" t="s">
        <v>297</v>
      </c>
      <c r="G17" s="1" t="s">
        <v>38</v>
      </c>
      <c r="H17" s="1" t="b">
        <v>0</v>
      </c>
      <c r="I17" s="4">
        <f>E21</f>
        <v>80</v>
      </c>
      <c r="J17" s="4">
        <f>IF(H17=TRUE,I17,0)</f>
        <v>0</v>
      </c>
      <c r="K17" s="12" t="str">
        <f>IF(J17+J18+J19=0,"ERREUR",J17+J18+J19)</f>
        <v>ERREUR</v>
      </c>
      <c r="L17" s="12" t="str">
        <f>IF(K17&gt;200,"ERREUR",K17)</f>
        <v>ERREUR</v>
      </c>
      <c r="S17" s="13"/>
      <c r="T17" s="13"/>
      <c r="U17" s="13"/>
      <c r="V17" s="4"/>
      <c r="W17" s="4" t="str">
        <f>L17</f>
        <v>ERREUR</v>
      </c>
      <c r="Y17" s="14"/>
    </row>
    <row r="18" spans="1:23">
      <c r="A18" s="3" t="s">
        <v>70</v>
      </c>
      <c r="B18" s="3">
        <v>450</v>
      </c>
      <c r="C18" s="4">
        <v>1600</v>
      </c>
      <c r="D18" s="4" t="s">
        <v>297</v>
      </c>
      <c r="E18" s="4" t="s">
        <v>297</v>
      </c>
      <c r="G18" s="1" t="s">
        <v>39</v>
      </c>
      <c r="H18" s="1" t="b">
        <v>0</v>
      </c>
      <c r="I18" s="4">
        <f>E22</f>
        <v>150</v>
      </c>
      <c r="J18" s="4">
        <f>IF(H18=TRUE,I18,0)</f>
        <v>0</v>
      </c>
      <c r="L18" s="4"/>
      <c r="M18" s="4"/>
      <c r="W18" s="4" t="str">
        <f>IF(L17="ERREUR","ERREUR",SUM(W3:W17))</f>
        <v>ERREUR</v>
      </c>
    </row>
    <row r="19" spans="1:10">
      <c r="A19" s="3" t="s">
        <v>298</v>
      </c>
      <c r="B19" s="3">
        <v>650</v>
      </c>
      <c r="C19" s="4" t="s">
        <v>297</v>
      </c>
      <c r="D19" s="4" t="s">
        <v>297</v>
      </c>
      <c r="E19" s="4" t="s">
        <v>297</v>
      </c>
      <c r="G19" s="1" t="s">
        <v>40</v>
      </c>
      <c r="H19" s="1" t="b">
        <v>0</v>
      </c>
      <c r="I19" s="4">
        <f>E23</f>
        <v>200</v>
      </c>
      <c r="J19" s="4">
        <f>IF(H19=TRUE,I19,0)</f>
        <v>0</v>
      </c>
    </row>
    <row r="20" spans="1:5">
      <c r="A20" s="2"/>
      <c r="B20" s="2"/>
      <c r="C20" s="2"/>
      <c r="D20" s="2"/>
      <c r="E20" s="2"/>
    </row>
    <row r="21" spans="1:5">
      <c r="A21" s="5" t="s">
        <v>66</v>
      </c>
      <c r="B21" s="5"/>
      <c r="C21" s="6" t="s">
        <v>67</v>
      </c>
      <c r="D21" s="6" t="s">
        <v>38</v>
      </c>
      <c r="E21" s="7">
        <v>80</v>
      </c>
    </row>
    <row r="22" spans="1:5">
      <c r="A22" s="2" t="s">
        <v>69</v>
      </c>
      <c r="B22" s="2"/>
      <c r="C22" s="6"/>
      <c r="D22" s="8" t="s">
        <v>39</v>
      </c>
      <c r="E22" s="7">
        <v>150</v>
      </c>
    </row>
    <row r="23" spans="1:5">
      <c r="A23" s="2" t="s">
        <v>71</v>
      </c>
      <c r="B23" s="2"/>
      <c r="C23" s="6"/>
      <c r="D23" s="9" t="s">
        <v>40</v>
      </c>
      <c r="E23" s="7">
        <v>200</v>
      </c>
    </row>
    <row r="25" spans="1:4">
      <c r="A25" s="10" t="str">
        <f>IF(Estimation!D1&lt;10,"D-000"&amp;Estimation!D1&amp;"-AC",IF(Estimation!D1&lt;100,"D-00"&amp;Estimation!D1&amp;"-AC",IF(Estimation!D1&lt;1000,"D-0"&amp;Estimation!D1&amp;"-AC","D-"&amp;Estimation!D1&amp;"-AC")))</f>
        <v>D-0056-AC</v>
      </c>
      <c r="B25" s="1" t="str">
        <f>" "&amp;Estimation!G5&amp;" "&amp;Estimation!G7&amp;" "&amp;Estimation!G9&amp;" "&amp;Estimation!G10</f>
        <v>    </v>
      </c>
      <c r="C25" s="10"/>
      <c r="D25" s="10"/>
    </row>
    <row r="26" spans="1:1">
      <c r="A26" s="1" t="str">
        <f>CONCATENATE(A25,B25)</f>
        <v>D-0056-AC    </v>
      </c>
    </row>
    <row r="110" spans="16:16">
      <c r="P110" s="1" t="b">
        <v>0</v>
      </c>
    </row>
    <row r="111" spans="16:16">
      <c r="P111" s="1" t="b">
        <v>1</v>
      </c>
    </row>
  </sheetData>
  <sheetProtection selectLockedCells="1" pivotTables="0"/>
  <mergeCells count="3">
    <mergeCell ref="A21:B21"/>
    <mergeCell ref="A22:B22"/>
    <mergeCell ref="A23:B2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Estimation</vt:lpstr>
      <vt:lpstr>BDC</vt:lpstr>
      <vt:lpstr>Archives</vt:lpstr>
      <vt:lpstr>Clients</vt:lpstr>
      <vt:lpstr>Calculs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Cordial</dc:creator>
  <cp:lastModifiedBy>yvesi</cp:lastModifiedBy>
  <dcterms:created xsi:type="dcterms:W3CDTF">2021-02-12T08:35:00Z</dcterms:created>
  <cp:lastPrinted>2024-10-11T08:14:00Z</cp:lastPrinted>
  <dcterms:modified xsi:type="dcterms:W3CDTF">2025-05-20T06:37:24Z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7B33DB793FCE457482BB2B6C56A61C7C_13</vt:lpwstr>
  </property>
  <property fmtid="{D5CDD505-2E9C-101B-9397-08002B2CF9AE}" pid="3" name="KSOProductBuildVer">
    <vt:lpwstr>1036-12.2.0.21179</vt:lpwstr>
  </property>
</Properties>
</file>