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 E L L\Documents\05- Writing &amp; Creations templates\Creation templates\"/>
    </mc:Choice>
  </mc:AlternateContent>
  <xr:revisionPtr revIDLastSave="0" documentId="13_ncr:1_{81E18FFF-7B24-4CFF-8DDA-2D15B32320CC}" xr6:coauthVersionLast="47" xr6:coauthVersionMax="47" xr10:uidLastSave="{00000000-0000-0000-0000-000000000000}"/>
  <bookViews>
    <workbookView xWindow="-110" yWindow="-110" windowWidth="19420" windowHeight="10300" tabRatio="702" xr2:uid="{00000000-000D-0000-FFFF-FFFF00000000}"/>
  </bookViews>
  <sheets>
    <sheet name="Mode d'emploi" sheetId="1" r:id="rId1"/>
    <sheet name="Budget" sheetId="5" r:id="rId2"/>
    <sheet name="Suivi mensuel" sheetId="9" r:id="rId3"/>
  </sheets>
  <definedNames>
    <definedName name="_xlnm._FilterDatabase" localSheetId="2" hidden="1">'Suivi mensuel'!$B$6:$F$34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5" l="1"/>
  <c r="G25" i="5"/>
  <c r="R9" i="5"/>
  <c r="G9" i="5"/>
  <c r="H9" i="5"/>
  <c r="I9" i="5"/>
  <c r="J9" i="5"/>
  <c r="K9" i="5"/>
  <c r="L9" i="5"/>
  <c r="M9" i="5"/>
  <c r="N9" i="5"/>
  <c r="O9" i="5"/>
  <c r="P9" i="5"/>
  <c r="Q9" i="5"/>
  <c r="F9" i="5"/>
  <c r="R8" i="5"/>
  <c r="E8" i="9"/>
  <c r="E9" i="9"/>
  <c r="E7" i="9"/>
  <c r="E10" i="9" s="1"/>
  <c r="D10" i="9"/>
  <c r="C40" i="9" s="1"/>
  <c r="C44" i="9" s="1"/>
  <c r="C10" i="9"/>
  <c r="C33" i="9" l="1"/>
  <c r="D34" i="9"/>
  <c r="D31" i="9"/>
  <c r="D23" i="9"/>
  <c r="D36" i="9" l="1"/>
  <c r="C41" i="9"/>
  <c r="C46" i="9"/>
  <c r="E33" i="9"/>
  <c r="C32" i="9"/>
  <c r="C25" i="9"/>
  <c r="C26" i="9"/>
  <c r="C27" i="9"/>
  <c r="C28" i="9"/>
  <c r="C29" i="9"/>
  <c r="C30" i="9"/>
  <c r="E30" i="9" s="1"/>
  <c r="C24" i="9"/>
  <c r="C13" i="9"/>
  <c r="E13" i="9" s="1"/>
  <c r="C14" i="9"/>
  <c r="E14" i="9" s="1"/>
  <c r="C15" i="9"/>
  <c r="E15" i="9" s="1"/>
  <c r="C16" i="9"/>
  <c r="E16" i="9" s="1"/>
  <c r="C17" i="9"/>
  <c r="E17" i="9" s="1"/>
  <c r="C18" i="9"/>
  <c r="E18" i="9" s="1"/>
  <c r="C19" i="9"/>
  <c r="E19" i="9" s="1"/>
  <c r="C20" i="9"/>
  <c r="E20" i="9" s="1"/>
  <c r="C21" i="9"/>
  <c r="C22" i="9"/>
  <c r="E22" i="9" s="1"/>
  <c r="C12" i="9"/>
  <c r="C45" i="9" l="1"/>
  <c r="F13" i="9"/>
  <c r="F30" i="9"/>
  <c r="F18" i="9"/>
  <c r="F12" i="9"/>
  <c r="F29" i="9"/>
  <c r="F32" i="9"/>
  <c r="F17" i="9"/>
  <c r="F28" i="9"/>
  <c r="F16" i="9"/>
  <c r="F22" i="9"/>
  <c r="F27" i="9"/>
  <c r="F33" i="9"/>
  <c r="F15" i="9"/>
  <c r="F21" i="9"/>
  <c r="F26" i="9"/>
  <c r="F24" i="9"/>
  <c r="F14" i="9"/>
  <c r="F20" i="9"/>
  <c r="F25" i="9"/>
  <c r="F19" i="9"/>
  <c r="E32" i="9"/>
  <c r="E34" i="9" s="1"/>
  <c r="C34" i="9"/>
  <c r="E12" i="9"/>
  <c r="C23" i="9"/>
  <c r="E24" i="9"/>
  <c r="C31" i="9"/>
  <c r="E25" i="9"/>
  <c r="E21" i="9"/>
  <c r="E29" i="9"/>
  <c r="E28" i="9"/>
  <c r="E27" i="9"/>
  <c r="E26" i="9"/>
  <c r="R38" i="5"/>
  <c r="R39" i="5"/>
  <c r="H40" i="5"/>
  <c r="I40" i="5"/>
  <c r="J40" i="5"/>
  <c r="K40" i="5"/>
  <c r="L40" i="5"/>
  <c r="M40" i="5"/>
  <c r="N40" i="5"/>
  <c r="O40" i="5"/>
  <c r="P40" i="5"/>
  <c r="Q40" i="5"/>
  <c r="F40" i="5"/>
  <c r="R22" i="5"/>
  <c r="F35" i="5"/>
  <c r="G35" i="5"/>
  <c r="H35" i="5"/>
  <c r="I35" i="5"/>
  <c r="J35" i="5"/>
  <c r="K35" i="5"/>
  <c r="L35" i="5"/>
  <c r="M35" i="5"/>
  <c r="N35" i="5"/>
  <c r="O35" i="5"/>
  <c r="P35" i="5"/>
  <c r="Q35" i="5"/>
  <c r="C36" i="9" l="1"/>
  <c r="E36" i="9" s="1"/>
  <c r="C43" i="9"/>
  <c r="C42" i="9"/>
  <c r="E23" i="9"/>
  <c r="E31" i="9"/>
  <c r="R40" i="5"/>
  <c r="R35" i="5"/>
  <c r="F25" i="5"/>
  <c r="R14" i="5"/>
  <c r="R15" i="5"/>
  <c r="R16" i="5"/>
  <c r="R17" i="5"/>
  <c r="R18" i="5"/>
  <c r="R19" i="5"/>
  <c r="R20" i="5"/>
  <c r="R21" i="5"/>
  <c r="R23" i="5"/>
  <c r="R28" i="5"/>
  <c r="R29" i="5"/>
  <c r="R30" i="5"/>
  <c r="R31" i="5"/>
  <c r="R32" i="5"/>
  <c r="R33" i="5"/>
  <c r="R34" i="5"/>
  <c r="R24" i="5"/>
  <c r="R6" i="5"/>
  <c r="G44" i="5"/>
  <c r="H44" i="5"/>
  <c r="I44" i="5"/>
  <c r="J44" i="5"/>
  <c r="K44" i="5"/>
  <c r="L44" i="5"/>
  <c r="M44" i="5"/>
  <c r="N44" i="5"/>
  <c r="O44" i="5"/>
  <c r="P44" i="5"/>
  <c r="Q44" i="5"/>
  <c r="F44" i="5"/>
  <c r="G45" i="5"/>
  <c r="H25" i="5"/>
  <c r="H45" i="5" s="1"/>
  <c r="I25" i="5"/>
  <c r="I45" i="5" s="1"/>
  <c r="J25" i="5"/>
  <c r="J45" i="5" s="1"/>
  <c r="K25" i="5"/>
  <c r="K45" i="5" s="1"/>
  <c r="L25" i="5"/>
  <c r="L45" i="5" s="1"/>
  <c r="M25" i="5"/>
  <c r="M45" i="5" s="1"/>
  <c r="N25" i="5"/>
  <c r="N45" i="5" s="1"/>
  <c r="O25" i="5"/>
  <c r="O45" i="5" s="1"/>
  <c r="P25" i="5"/>
  <c r="P45" i="5" s="1"/>
  <c r="Q25" i="5"/>
  <c r="Q45" i="5" s="1"/>
  <c r="R25" i="5" l="1"/>
  <c r="R45" i="5" s="1"/>
  <c r="F45" i="5"/>
  <c r="F46" i="5" s="1"/>
  <c r="R44" i="5"/>
  <c r="Q46" i="5"/>
  <c r="P46" i="5"/>
  <c r="G46" i="5"/>
  <c r="O46" i="5"/>
  <c r="N46" i="5"/>
  <c r="M46" i="5"/>
  <c r="L46" i="5"/>
  <c r="K46" i="5"/>
  <c r="J46" i="5"/>
  <c r="I46" i="5"/>
  <c r="H46" i="5"/>
  <c r="R7" i="5"/>
  <c r="R46" i="5" l="1"/>
</calcChain>
</file>

<file path=xl/sharedStrings.xml><?xml version="1.0" encoding="utf-8"?>
<sst xmlns="http://schemas.openxmlformats.org/spreadsheetml/2006/main" count="189" uniqueCount="108">
  <si>
    <t>Eau</t>
  </si>
  <si>
    <t>Electricité</t>
  </si>
  <si>
    <t>Internet</t>
  </si>
  <si>
    <t>Alimentation</t>
  </si>
  <si>
    <t>Gaz</t>
  </si>
  <si>
    <t>Santé</t>
  </si>
  <si>
    <t>Habillement</t>
  </si>
  <si>
    <t>Dépenses fixes</t>
  </si>
  <si>
    <t>Dépenses variables</t>
  </si>
  <si>
    <t>Forfaits mobiles</t>
  </si>
  <si>
    <t>Sport et loisirs</t>
  </si>
  <si>
    <t>Primes</t>
  </si>
  <si>
    <t>Total</t>
  </si>
  <si>
    <t>Salaire net</t>
  </si>
  <si>
    <t>Epargne</t>
  </si>
  <si>
    <t>Entretien maison</t>
  </si>
  <si>
    <t>Hygiène/Soins personnels</t>
  </si>
  <si>
    <t>Crédit auto</t>
  </si>
  <si>
    <t>Assurances auto</t>
  </si>
  <si>
    <t>Carburant</t>
  </si>
  <si>
    <t>Loyer</t>
  </si>
  <si>
    <t>Scolarité et frais scolaires</t>
  </si>
  <si>
    <t>Assurances habitation</t>
  </si>
  <si>
    <t>Contributions familiales</t>
  </si>
  <si>
    <t>Revenus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</si>
  <si>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</si>
  <si>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</si>
  <si>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</si>
  <si>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</si>
  <si>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</si>
  <si>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</si>
  <si>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</si>
  <si>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</si>
  <si>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</si>
  <si>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</si>
  <si>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</si>
  <si>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</si>
  <si>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REVENUS</t>
  </si>
  <si>
    <t>DEPENSES</t>
  </si>
  <si>
    <t>TOTAUX</t>
  </si>
  <si>
    <t>Année</t>
  </si>
  <si>
    <t>Epargne &amp; Imprévus</t>
  </si>
  <si>
    <t>BUDGET PERSONNEL</t>
  </si>
  <si>
    <t>Catégorie</t>
  </si>
  <si>
    <t>Solde budgétaire</t>
  </si>
  <si>
    <t>Dépenses réalisées</t>
  </si>
  <si>
    <t>Dépenses</t>
  </si>
  <si>
    <t>Différence</t>
  </si>
  <si>
    <t>♡ MODE D'EMPLOI — SUIVI DE FINANCES PERSONNELLES</t>
  </si>
  <si>
    <t>Bienvenue !</t>
  </si>
  <si>
    <t>Bienvenue dans votre outil de gestion des finances personnelles !</t>
  </si>
  <si>
    <t>Ce fichier est conçu pour vous aider à organiser vos revenus, à planifier vos dépenses et à suivre votre budget mensuel simplement. Les calculs sont automatisés pour vous permettre de mieux comprendre votre situation financière.</t>
  </si>
  <si>
    <r>
      <t xml:space="preserve">Fréquence — </t>
    </r>
    <r>
      <rPr>
        <sz val="11"/>
        <color theme="1"/>
        <rFont val="Calibri"/>
        <family val="2"/>
        <scheme val="minor"/>
      </rPr>
      <t>mensuelle</t>
    </r>
  </si>
  <si>
    <t>ÉTAPE 1 : DÉCOUVRIR LES 3 ONGLETS</t>
  </si>
  <si>
    <t>Votre fichier comprend trois onglets :</t>
  </si>
  <si>
    <r>
      <t xml:space="preserve">Mode d'emploi — </t>
    </r>
    <r>
      <rPr>
        <sz val="11"/>
        <color theme="1"/>
        <rFont val="Calibri"/>
        <family val="2"/>
        <scheme val="minor"/>
      </rPr>
      <t>Pour comprendre le fonctionnement du fichier et découvrir les étapes à suivre.</t>
    </r>
  </si>
  <si>
    <r>
      <t>Budget</t>
    </r>
    <r>
      <rPr>
        <sz val="11"/>
        <color theme="1"/>
        <rFont val="Calibri"/>
        <family val="2"/>
        <scheme val="minor"/>
      </rPr>
      <t xml:space="preserve"> — Pour planifier vos revenus et vos dépenses du mois.</t>
    </r>
  </si>
  <si>
    <r>
      <t>Suivi mensuel</t>
    </r>
    <r>
      <rPr>
        <sz val="11"/>
        <color theme="1"/>
        <rFont val="Calibri"/>
        <family val="2"/>
        <scheme val="minor"/>
      </rPr>
      <t xml:space="preserve"> — Pour enregistrer vos revenus et vos dépenses réels, comparer les montants prévus aux montants réalisés et consulter un </t>
    </r>
    <r>
      <rPr>
        <b/>
        <sz val="11"/>
        <color theme="1"/>
        <rFont val="Calibri"/>
        <family val="2"/>
        <scheme val="minor"/>
      </rPr>
      <t>tableau de bord</t>
    </r>
    <r>
      <rPr>
        <sz val="11"/>
        <color theme="1"/>
        <rFont val="Calibri"/>
        <family val="2"/>
        <scheme val="minor"/>
      </rPr>
      <t xml:space="preserve"> présentant les principaux indicateurs de votre budget.</t>
    </r>
  </si>
  <si>
    <t>ÉTAPE 2 : COMPRENDRE LES NOTIONS CLÉS</t>
  </si>
  <si>
    <r>
      <t xml:space="preserve">Dans l'onglet </t>
    </r>
    <r>
      <rPr>
        <b/>
        <sz val="11"/>
        <color theme="1"/>
        <rFont val="Calibri"/>
        <family val="2"/>
        <scheme val="minor"/>
      </rPr>
      <t>Mode d'emploi</t>
    </r>
    <r>
      <rPr>
        <sz val="11"/>
        <color theme="1"/>
        <rFont val="Calibri"/>
        <family val="2"/>
        <scheme val="minor"/>
      </rPr>
      <t>, retrouvez les explications des principales notions utilisées dans votre fichier.</t>
    </r>
  </si>
  <si>
    <t>Quelques notions utiles :</t>
  </si>
  <si>
    <r>
      <t>Dépenses fixes :</t>
    </r>
    <r>
      <rPr>
        <sz val="11"/>
        <color theme="1"/>
        <rFont val="Calibri"/>
        <family val="2"/>
        <scheme val="minor"/>
      </rPr>
      <t xml:space="preserve"> dépenses régulières dont le montant varie peu, comme un loyer ou certains abonnements.</t>
    </r>
  </si>
  <si>
    <r>
      <t>Dépenses variables :</t>
    </r>
    <r>
      <rPr>
        <sz val="11"/>
        <color theme="1"/>
        <rFont val="Calibri"/>
        <family val="2"/>
        <scheme val="minor"/>
      </rPr>
      <t xml:space="preserve"> dépenses dont le montant varie selon vos besoins, comme l'alimentation, le transport ou les loisirs.</t>
    </r>
  </si>
  <si>
    <t>ÉTAPE 3 : ÉTABLIR VOTRE BUDGET MENSUEL</t>
  </si>
  <si>
    <r>
      <t xml:space="preserve">Dans l'onglet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>, renseignez les montants que vous prévoyez de percevoir et de dépenser au cours du mois.</t>
    </r>
  </si>
  <si>
    <t>Indiquez vos revenus prévus, qu'ils proviennent de votre activité professionnelle ou d'autres sources.</t>
  </si>
  <si>
    <t>Définissez les montants prévus pour chaque catégorie de dépenses.</t>
  </si>
  <si>
    <t>Adaptez les catégories proposées à votre situation, si nécessaire.</t>
  </si>
  <si>
    <t>L'objectif est d'établir un budget réaliste, adapté à vos revenus et à vos priorités.</t>
  </si>
  <si>
    <t>ÉTAPE 4 : SUIVRE VOS REVENUS ET VOS DÉPENSES</t>
  </si>
  <si>
    <r>
      <t xml:space="preserve">Dans l'onglet </t>
    </r>
    <r>
      <rPr>
        <b/>
        <sz val="11"/>
        <color theme="1"/>
        <rFont val="Calibri"/>
        <family val="2"/>
        <scheme val="minor"/>
      </rPr>
      <t>Suivi mensuel</t>
    </r>
    <r>
      <rPr>
        <sz val="11"/>
        <color theme="1"/>
        <rFont val="Calibri"/>
        <family val="2"/>
        <scheme val="minor"/>
      </rPr>
      <t>, renseignez chaque mois les montants réellement perçus et dépensés pour chaque catégorie</t>
    </r>
  </si>
  <si>
    <t>Le fichier calcule automatiquement les résultats prévus par ses formules et vous aide à comparer votre budget à la réalité.</t>
  </si>
  <si>
    <t>Pour conserver l'historique, faites une copie du fichier avant de commencer un nouveau mois.</t>
  </si>
  <si>
    <t>ÉTAPE 5 : COMPRENDRE VOS RÉSULTATS</t>
  </si>
  <si>
    <r>
      <t>% de dépenses :</t>
    </r>
    <r>
      <rPr>
        <sz val="11"/>
        <color theme="1"/>
        <rFont val="Calibri"/>
        <family val="2"/>
        <scheme val="minor"/>
      </rPr>
      <t xml:space="preserve"> part de chaque catégorie dans le total de vos dépenses. Permet d'identifier les catégories qui pèsent le plus dans votre budget.</t>
    </r>
  </si>
  <si>
    <r>
      <t>Solde budgétaire :</t>
    </r>
    <r>
      <rPr>
        <sz val="11"/>
        <color theme="1"/>
        <rFont val="Calibri"/>
        <family val="2"/>
        <scheme val="minor"/>
      </rPr>
      <t xml:space="preserve"> différence entre les montants prévus et les montants réels</t>
    </r>
    <r>
      <rPr>
        <b/>
        <sz val="11"/>
        <color theme="1"/>
        <rFont val="Calibri"/>
        <family val="2"/>
        <scheme val="minor"/>
      </rPr>
      <t>.</t>
    </r>
  </si>
  <si>
    <r>
      <t>Montant restant :</t>
    </r>
    <r>
      <rPr>
        <sz val="11"/>
        <color theme="1"/>
        <rFont val="Calibri"/>
        <family val="2"/>
        <scheme val="minor"/>
      </rPr>
      <t xml:space="preserve"> différence entre vos revenus réels et vos dépenses réelles. Un montant positif signifie qu'il vous reste de l'argent ; un montant négatif signifie que vos dépenses dépassent vos revenus.</t>
    </r>
  </si>
  <si>
    <r>
      <t>Catégorie la plus dépensière :</t>
    </r>
    <r>
      <rPr>
        <sz val="11"/>
        <color theme="1"/>
        <rFont val="Calibri"/>
        <family val="2"/>
        <scheme val="minor"/>
      </rPr>
      <t xml:space="preserve"> catégorie dans laquelle vous avez dépensé le plus d'argent.</t>
    </r>
  </si>
  <si>
    <r>
      <t>% d'épargne :</t>
    </r>
    <r>
      <rPr>
        <sz val="11"/>
        <color theme="1"/>
        <rFont val="Calibri"/>
        <family val="2"/>
        <scheme val="minor"/>
      </rPr>
      <t xml:space="preserve"> part des revenus consacrée à l'épargne du mois. Il est calculé en divisant le montant mis de côté par les revenus perçus.</t>
    </r>
  </si>
  <si>
    <r>
      <t>% des dépenses variables :</t>
    </r>
    <r>
      <rPr>
        <sz val="11"/>
        <color theme="1"/>
        <rFont val="Calibri"/>
        <family val="2"/>
        <scheme val="minor"/>
      </rPr>
      <t xml:space="preserve"> part des dépenses variables dans le total des dépenses.</t>
    </r>
  </si>
  <si>
    <r>
      <t>% des dépenses fixes :</t>
    </r>
    <r>
      <rPr>
        <sz val="11"/>
        <color theme="1"/>
        <rFont val="Calibri"/>
        <family val="2"/>
        <scheme val="minor"/>
      </rPr>
      <t xml:space="preserve"> part des dépenses fixes dans le total des dépenses.</t>
    </r>
  </si>
  <si>
    <r>
      <t xml:space="preserve">Le tableau de suivi présente également le </t>
    </r>
    <r>
      <rPr>
        <b/>
        <sz val="11"/>
        <color theme="1"/>
        <rFont val="Calibri"/>
        <family val="2"/>
        <scheme val="minor"/>
      </rPr>
      <t>% de dépenses par catégorie</t>
    </r>
    <r>
      <rPr>
        <sz val="11"/>
        <color theme="1"/>
        <rFont val="Calibri"/>
        <family val="2"/>
        <scheme val="minor"/>
      </rPr>
      <t>, qui permet d'identifier les catégories représentant la plus grande part de vos dépenses.</t>
    </r>
  </si>
  <si>
    <t>Les montants affichés en rouge signalent un dépassement du budget prévu, conformément aux règles de mise en forme du fichier.</t>
  </si>
  <si>
    <t>QUELQUES CONSEILS</t>
  </si>
  <si>
    <t>Les cellules à fond blanc sont destinées à la saisie manuelle.</t>
  </si>
  <si>
    <t>Les cellules contenant des formules sont calculées automatiquement.</t>
  </si>
  <si>
    <t>Vérifiez vos données avant de consulter les résultats.</t>
  </si>
  <si>
    <t>Personnalisez votre fichier selon vos besoins, en prenant soin de préserver les formules.</t>
  </si>
  <si>
    <r>
      <rPr>
        <sz val="18"/>
        <color theme="1"/>
        <rFont val="Calibri"/>
        <family val="2"/>
        <scheme val="minor"/>
      </rPr>
      <t>Période :</t>
    </r>
    <r>
      <rPr>
        <b/>
        <i/>
        <sz val="18"/>
        <color rgb="FFFF0000"/>
        <rFont val="Calibri"/>
        <family val="2"/>
        <scheme val="minor"/>
      </rPr>
      <t xml:space="preserve"> Janvier 2026</t>
    </r>
  </si>
  <si>
    <t>Autres revenus occasionnels</t>
  </si>
  <si>
    <t>Montant Prévu</t>
  </si>
  <si>
    <t>Montant Réalisé</t>
  </si>
  <si>
    <t>% Dépenses</t>
  </si>
  <si>
    <t>Montant restant</t>
  </si>
  <si>
    <t>Catégorie la plus dépensière</t>
  </si>
  <si>
    <t>% d'épargne</t>
  </si>
  <si>
    <t>% des dépenses variables</t>
  </si>
  <si>
    <t>% des dépenses fixes</t>
  </si>
  <si>
    <t>Tableau de bord</t>
  </si>
  <si>
    <t>Imprévus</t>
  </si>
  <si>
    <t>Epargne et Imprévus</t>
  </si>
  <si>
    <t>Revenus perçus</t>
  </si>
  <si>
    <t>Le tableau de bord vous aide à mieux comprendre votre situation financière grâce à plusieurs indicateurs :</t>
  </si>
  <si>
    <r>
      <t>Revenus occasionnels :</t>
    </r>
    <r>
      <rPr>
        <sz val="11"/>
        <color theme="1"/>
        <rFont val="Calibri"/>
        <family val="2"/>
        <scheme val="minor"/>
      </rPr>
      <t xml:space="preserve"> sommes perçues en dehors des revenus habituels, comme une prime exceptionnelle ou un cadeau en argent</t>
    </r>
  </si>
  <si>
    <r>
      <t xml:space="preserve">Public cible — </t>
    </r>
    <r>
      <rPr>
        <sz val="11"/>
        <color theme="1"/>
        <rFont val="Calibri"/>
        <family val="2"/>
        <scheme val="minor"/>
      </rPr>
      <t>salariés avec un revenu fixe principal</t>
    </r>
  </si>
  <si>
    <t>TOTAL REVENUS</t>
  </si>
  <si>
    <t>TOTAL DEPENSES</t>
  </si>
  <si>
    <t>Suiv mensuel du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</si>
</sst>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[$€-40C]_-;\-* #,##0\ [$€-40C]_-;_-* &quot;-&quot;??\ [$€-40C]_-;_-@_-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6"/>
      <color rgb="FFD57F0D"/>
      <name val="Calibri"/>
      <family val="2"/>
      <scheme val="minor"/>
    </font>
    <font>
      <sz val="12"/>
      <color rgb="FF00133A"/>
      <name val="Calibri"/>
      <family val="2"/>
      <scheme val="minor"/>
    </font>
    <font>
      <i/>
      <sz val="12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rgb="FFD57F0D"/>
      <name val="Calibri"/>
      <family val="2"/>
      <scheme val="minor"/>
    </font>
    <font>
      <b/>
      <sz val="14"/>
      <color rgb="FFD57F0D"/>
      <name val="Calibri"/>
      <family val="2"/>
      <scheme val="minor"/>
    </font>
    <font>
      <b/>
      <sz val="16"/>
      <color rgb="FF00133A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i/>
      <sz val="16"/>
      <color theme="1" tint="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33A"/>
        <bgColor indexed="64"/>
      </patternFill>
    </fill>
    <fill>
      <patternFill patternType="solid">
        <fgColor rgb="FFE1EBFF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C9DB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theme="4" tint="0.39997558519241921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rgb="FFE1EBFF"/>
      </right>
      <top style="thick">
        <color rgb="FFE1EBFF"/>
      </top>
      <bottom/>
      <diagonal/>
    </border>
    <border>
      <left style="medium">
        <color rgb="FFE1EBFF"/>
      </left>
      <right style="medium">
        <color rgb="FFE1EBFF"/>
      </right>
      <top style="thick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 style="thin">
        <color auto="1"/>
      </top>
      <bottom style="medium">
        <color theme="4" tint="0.39997558519241921"/>
      </bottom>
      <diagonal/>
    </border>
    <border>
      <left/>
      <right style="thick">
        <color theme="0" tint="-0.24994659260841701"/>
      </right>
      <top style="thin">
        <color auto="1"/>
      </top>
      <bottom style="medium">
        <color theme="4" tint="0.3999755851924192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medium">
        <color rgb="FFE1EBFF"/>
      </bottom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n">
        <color auto="1"/>
      </bottom>
      <diagonal/>
    </border>
    <border>
      <left/>
      <right style="thick">
        <color theme="0" tint="-0.24994659260841701"/>
      </right>
      <top/>
      <bottom style="thin">
        <color auto="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/>
      <diagonal/>
    </border>
    <border>
      <left style="thick">
        <color theme="0" tint="-0.24994659260841701"/>
      </left>
      <right style="medium">
        <color rgb="FFE1EBFF"/>
      </right>
      <top style="thick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thick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/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/>
      <diagonal/>
    </border>
    <border>
      <left style="thick">
        <color theme="0" tint="-0.24994659260841701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/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/>
      </left>
      <right style="medium">
        <color rgb="FFC9DBFF"/>
      </right>
      <top style="medium">
        <color theme="2"/>
      </top>
      <bottom/>
      <diagonal/>
    </border>
    <border>
      <left style="medium">
        <color rgb="FFC9DBFF"/>
      </left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/>
      </right>
      <top style="medium">
        <color rgb="FFE1EBFF"/>
      </top>
      <bottom style="medium">
        <color rgb="FFE1EBFF"/>
      </bottom>
      <diagonal/>
    </border>
    <border>
      <left style="medium">
        <color theme="2"/>
      </left>
      <right style="medium">
        <color rgb="FFE1EBFF"/>
      </right>
      <top style="medium">
        <color rgb="FFE1EBFF"/>
      </top>
      <bottom style="medium">
        <color theme="2"/>
      </bottom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medium">
        <color theme="2"/>
      </bottom>
      <diagonal/>
    </border>
    <border>
      <left style="medium">
        <color rgb="FFE1EBFF"/>
      </left>
      <right style="medium">
        <color theme="2"/>
      </right>
      <top style="medium">
        <color rgb="FFE1EBFF"/>
      </top>
      <bottom style="medium">
        <color theme="2"/>
      </bottom>
      <diagonal/>
    </border>
    <border>
      <left style="medium">
        <color rgb="FFE1EBFF"/>
      </left>
      <right style="medium">
        <color rgb="FFE1EBFF"/>
      </right>
      <top/>
      <bottom style="medium">
        <color theme="2" tint="-9.9948118533890809E-2"/>
      </bottom>
      <diagonal/>
    </border>
    <border>
      <left style="medium">
        <color theme="2"/>
      </left>
      <right/>
      <top style="medium">
        <color rgb="FFE1EBFF"/>
      </top>
      <bottom style="medium">
        <color rgb="FFE1EBFF"/>
      </bottom>
      <diagonal/>
    </border>
    <border>
      <left/>
      <right/>
      <top style="medium">
        <color rgb="FFE1EBFF"/>
      </top>
      <bottom style="medium">
        <color rgb="FFE1EBFF"/>
      </bottom>
      <diagonal/>
    </border>
    <border>
      <left/>
      <right style="medium">
        <color theme="2"/>
      </right>
      <top style="medium">
        <color rgb="FFE1EBFF"/>
      </top>
      <bottom style="medium">
        <color rgb="FFE1EBFF"/>
      </bottom>
      <diagonal/>
    </border>
    <border>
      <left style="medium">
        <color rgb="FF00133A"/>
      </left>
      <right style="medium">
        <color rgb="FF00133A"/>
      </right>
      <top style="medium">
        <color rgb="FF00133A"/>
      </top>
      <bottom style="medium">
        <color rgb="FF00133A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/>
      <right/>
      <top style="medium">
        <color theme="2"/>
      </top>
      <bottom style="medium">
        <color rgb="FFE1EBFF"/>
      </bottom>
      <diagonal/>
    </border>
    <border>
      <left style="medium">
        <color theme="2"/>
      </left>
      <right/>
      <top style="medium">
        <color theme="2"/>
      </top>
      <bottom style="medium">
        <color rgb="FFE1EBFF"/>
      </bottom>
      <diagonal/>
    </border>
    <border>
      <left/>
      <right style="medium">
        <color theme="2"/>
      </right>
      <top style="medium">
        <color theme="2"/>
      </top>
      <bottom style="medium">
        <color rgb="FFE1EBFF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9" fontId="2" fillId="0" borderId="0" applyFont="0" applyFill="0" applyBorder="0" applyAlignment="0" applyProtection="0"/>
  </cellStyleXfs>
  <cellXfs count="127">
    <xf numFmtId="0" fontId="0" fillId="0" borderId="0" xfId="0"/>
    <xf numFmtId="164" fontId="0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64" fontId="1" fillId="0" borderId="0" xfId="1" applyNumberFormat="1" applyFont="1"/>
    <xf numFmtId="164" fontId="0" fillId="0" borderId="0" xfId="1" applyNumberFormat="1" applyFont="1" applyFill="1"/>
    <xf numFmtId="165" fontId="9" fillId="4" borderId="0" xfId="1" applyNumberFormat="1" applyFont="1" applyFill="1" applyBorder="1"/>
    <xf numFmtId="165" fontId="0" fillId="0" borderId="0" xfId="1" applyNumberFormat="1" applyFont="1" applyBorder="1"/>
    <xf numFmtId="165" fontId="7" fillId="4" borderId="0" xfId="1" applyNumberFormat="1" applyFont="1" applyFill="1" applyBorder="1" applyAlignment="1">
      <alignment horizontal="left"/>
    </xf>
    <xf numFmtId="17" fontId="5" fillId="5" borderId="4" xfId="1" applyNumberFormat="1" applyFont="1" applyFill="1" applyBorder="1" applyAlignment="1">
      <alignment horizontal="center" vertical="center"/>
    </xf>
    <xf numFmtId="165" fontId="1" fillId="3" borderId="5" xfId="1" applyNumberFormat="1" applyFont="1" applyFill="1" applyBorder="1"/>
    <xf numFmtId="17" fontId="5" fillId="5" borderId="7" xfId="1" applyNumberFormat="1" applyFont="1" applyFill="1" applyBorder="1" applyAlignment="1">
      <alignment horizontal="center" vertical="center"/>
    </xf>
    <xf numFmtId="17" fontId="5" fillId="5" borderId="8" xfId="1" applyNumberFormat="1" applyFont="1" applyFill="1" applyBorder="1" applyAlignment="1">
      <alignment horizontal="center" vertical="center"/>
    </xf>
    <xf numFmtId="17" fontId="5" fillId="5" borderId="6" xfId="1" applyNumberFormat="1" applyFont="1" applyFill="1" applyBorder="1" applyAlignment="1">
      <alignment horizontal="center" vertical="center"/>
    </xf>
    <xf numFmtId="0" fontId="5" fillId="5" borderId="17" xfId="2" applyFont="1" applyFill="1" applyBorder="1" applyAlignment="1">
      <alignment horizontal="center" vertical="center"/>
    </xf>
    <xf numFmtId="164" fontId="5" fillId="5" borderId="18" xfId="1" applyNumberFormat="1" applyFont="1" applyFill="1" applyBorder="1" applyAlignment="1">
      <alignment horizontal="center" vertical="center"/>
    </xf>
    <xf numFmtId="0" fontId="1" fillId="3" borderId="19" xfId="0" applyFont="1" applyFill="1" applyBorder="1"/>
    <xf numFmtId="165" fontId="4" fillId="6" borderId="20" xfId="1" applyNumberFormat="1" applyFont="1" applyFill="1" applyBorder="1"/>
    <xf numFmtId="165" fontId="4" fillId="6" borderId="22" xfId="1" applyNumberFormat="1" applyFont="1" applyFill="1" applyBorder="1"/>
    <xf numFmtId="0" fontId="5" fillId="5" borderId="27" xfId="2" applyFont="1" applyFill="1" applyBorder="1" applyAlignment="1">
      <alignment horizontal="center" vertical="center"/>
    </xf>
    <xf numFmtId="164" fontId="5" fillId="5" borderId="28" xfId="1" applyNumberFormat="1" applyFont="1" applyFill="1" applyBorder="1" applyAlignment="1">
      <alignment horizontal="center" vertical="center"/>
    </xf>
    <xf numFmtId="0" fontId="1" fillId="0" borderId="29" xfId="1" applyNumberFormat="1" applyFont="1" applyBorder="1"/>
    <xf numFmtId="165" fontId="4" fillId="6" borderId="30" xfId="1" applyNumberFormat="1" applyFont="1" applyFill="1" applyBorder="1"/>
    <xf numFmtId="0" fontId="1" fillId="0" borderId="31" xfId="1" applyNumberFormat="1" applyFont="1" applyBorder="1"/>
    <xf numFmtId="165" fontId="4" fillId="6" borderId="32" xfId="1" applyNumberFormat="1" applyFont="1" applyFill="1" applyBorder="1"/>
    <xf numFmtId="0" fontId="1" fillId="0" borderId="31" xfId="1" applyNumberFormat="1" applyFont="1" applyBorder="1" applyAlignment="1">
      <alignment horizontal="left"/>
    </xf>
    <xf numFmtId="0" fontId="1" fillId="0" borderId="31" xfId="0" applyFont="1" applyBorder="1"/>
    <xf numFmtId="165" fontId="4" fillId="6" borderId="34" xfId="1" applyNumberFormat="1" applyFont="1" applyFill="1" applyBorder="1"/>
    <xf numFmtId="0" fontId="5" fillId="5" borderId="35" xfId="2" applyFont="1" applyFill="1" applyBorder="1" applyAlignment="1">
      <alignment horizontal="center" vertical="center"/>
    </xf>
    <xf numFmtId="164" fontId="5" fillId="5" borderId="36" xfId="1" applyNumberFormat="1" applyFont="1" applyFill="1" applyBorder="1" applyAlignment="1">
      <alignment horizontal="center" vertical="center"/>
    </xf>
    <xf numFmtId="0" fontId="1" fillId="0" borderId="37" xfId="0" applyFont="1" applyBorder="1"/>
    <xf numFmtId="165" fontId="4" fillId="6" borderId="38" xfId="1" applyNumberFormat="1" applyFont="1" applyFill="1" applyBorder="1"/>
    <xf numFmtId="0" fontId="1" fillId="0" borderId="39" xfId="0" applyFont="1" applyBorder="1"/>
    <xf numFmtId="165" fontId="4" fillId="6" borderId="40" xfId="1" applyNumberFormat="1" applyFont="1" applyFill="1" applyBorder="1"/>
    <xf numFmtId="165" fontId="4" fillId="6" borderId="42" xfId="1" applyNumberFormat="1" applyFont="1" applyFill="1" applyBorder="1"/>
    <xf numFmtId="0" fontId="0" fillId="0" borderId="23" xfId="0" applyBorder="1"/>
    <xf numFmtId="165" fontId="1" fillId="0" borderId="24" xfId="1" applyNumberFormat="1" applyFont="1" applyFill="1" applyBorder="1"/>
    <xf numFmtId="0" fontId="5" fillId="5" borderId="21" xfId="2" applyFont="1" applyFill="1" applyBorder="1" applyAlignment="1">
      <alignment horizontal="center" vertical="center"/>
    </xf>
    <xf numFmtId="164" fontId="5" fillId="5" borderId="22" xfId="1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left"/>
    </xf>
    <xf numFmtId="165" fontId="9" fillId="4" borderId="44" xfId="1" applyNumberFormat="1" applyFont="1" applyFill="1" applyBorder="1"/>
    <xf numFmtId="0" fontId="5" fillId="3" borderId="0" xfId="0" applyFont="1" applyFill="1"/>
    <xf numFmtId="0" fontId="0" fillId="3" borderId="0" xfId="0" applyFill="1"/>
    <xf numFmtId="0" fontId="1" fillId="3" borderId="0" xfId="0" applyFont="1" applyFill="1"/>
    <xf numFmtId="9" fontId="1" fillId="3" borderId="0" xfId="3" applyFont="1" applyFill="1"/>
    <xf numFmtId="165" fontId="1" fillId="3" borderId="0" xfId="3" applyNumberFormat="1" applyFont="1" applyFill="1"/>
    <xf numFmtId="0" fontId="14" fillId="3" borderId="0" xfId="0" applyFont="1" applyFill="1"/>
    <xf numFmtId="0" fontId="15" fillId="0" borderId="0" xfId="0" applyFont="1"/>
    <xf numFmtId="0" fontId="0" fillId="0" borderId="0" xfId="0" applyAlignment="1">
      <alignment vertical="center"/>
    </xf>
    <xf numFmtId="165" fontId="5" fillId="7" borderId="0" xfId="1" applyNumberFormat="1" applyFont="1" applyFill="1" applyBorder="1" applyAlignment="1">
      <alignment horizontal="left"/>
    </xf>
    <xf numFmtId="165" fontId="4" fillId="7" borderId="0" xfId="1" applyNumberFormat="1" applyFont="1" applyFill="1" applyBorder="1"/>
    <xf numFmtId="165" fontId="4" fillId="7" borderId="44" xfId="1" applyNumberFormat="1" applyFont="1" applyFill="1" applyBorder="1"/>
    <xf numFmtId="165" fontId="5" fillId="7" borderId="24" xfId="1" applyNumberFormat="1" applyFont="1" applyFill="1" applyBorder="1" applyAlignment="1">
      <alignment horizontal="left"/>
    </xf>
    <xf numFmtId="165" fontId="4" fillId="7" borderId="24" xfId="1" applyNumberFormat="1" applyFont="1" applyFill="1" applyBorder="1"/>
    <xf numFmtId="165" fontId="4" fillId="7" borderId="45" xfId="1" applyNumberFormat="1" applyFont="1" applyFill="1" applyBorder="1"/>
    <xf numFmtId="0" fontId="17" fillId="0" borderId="0" xfId="0" applyFont="1" applyAlignment="1">
      <alignment horizontal="left" wrapText="1"/>
    </xf>
    <xf numFmtId="165" fontId="20" fillId="6" borderId="6" xfId="1" applyNumberFormat="1" applyFont="1" applyFill="1" applyBorder="1"/>
    <xf numFmtId="165" fontId="20" fillId="6" borderId="11" xfId="1" applyNumberFormat="1" applyFont="1" applyFill="1" applyBorder="1"/>
    <xf numFmtId="165" fontId="20" fillId="6" borderId="14" xfId="1" applyNumberFormat="1" applyFont="1" applyFill="1" applyBorder="1"/>
    <xf numFmtId="165" fontId="1" fillId="6" borderId="10" xfId="0" applyNumberFormat="1" applyFont="1" applyFill="1" applyBorder="1"/>
    <xf numFmtId="165" fontId="1" fillId="3" borderId="10" xfId="0" applyNumberFormat="1" applyFont="1" applyFill="1" applyBorder="1"/>
    <xf numFmtId="165" fontId="4" fillId="6" borderId="10" xfId="0" applyNumberFormat="1" applyFont="1" applyFill="1" applyBorder="1"/>
    <xf numFmtId="0" fontId="7" fillId="4" borderId="50" xfId="0" applyFont="1" applyFill="1" applyBorder="1" applyAlignment="1">
      <alignment horizontal="center" vertical="center"/>
    </xf>
    <xf numFmtId="9" fontId="7" fillId="4" borderId="51" xfId="3" applyFont="1" applyFill="1" applyBorder="1" applyAlignment="1">
      <alignment horizontal="center" vertical="center"/>
    </xf>
    <xf numFmtId="0" fontId="1" fillId="3" borderId="52" xfId="1" applyNumberFormat="1" applyFont="1" applyFill="1" applyBorder="1"/>
    <xf numFmtId="0" fontId="1" fillId="3" borderId="52" xfId="1" applyNumberFormat="1" applyFont="1" applyFill="1" applyBorder="1" applyAlignment="1">
      <alignment horizontal="left"/>
    </xf>
    <xf numFmtId="0" fontId="1" fillId="3" borderId="52" xfId="0" applyFont="1" applyFill="1" applyBorder="1"/>
    <xf numFmtId="0" fontId="4" fillId="6" borderId="52" xfId="0" applyFont="1" applyFill="1" applyBorder="1" applyAlignment="1">
      <alignment horizontal="center"/>
    </xf>
    <xf numFmtId="9" fontId="18" fillId="6" borderId="53" xfId="3" applyFont="1" applyFill="1" applyBorder="1"/>
    <xf numFmtId="0" fontId="4" fillId="6" borderId="54" xfId="0" applyFont="1" applyFill="1" applyBorder="1" applyAlignment="1">
      <alignment horizontal="center"/>
    </xf>
    <xf numFmtId="165" fontId="4" fillId="6" borderId="55" xfId="0" applyNumberFormat="1" applyFont="1" applyFill="1" applyBorder="1"/>
    <xf numFmtId="9" fontId="18" fillId="6" borderId="56" xfId="3" applyFont="1" applyFill="1" applyBorder="1"/>
    <xf numFmtId="165" fontId="1" fillId="3" borderId="9" xfId="1" applyNumberFormat="1" applyFont="1" applyFill="1" applyBorder="1"/>
    <xf numFmtId="165" fontId="1" fillId="3" borderId="10" xfId="1" applyNumberFormat="1" applyFont="1" applyFill="1" applyBorder="1"/>
    <xf numFmtId="165" fontId="1" fillId="3" borderId="12" xfId="1" applyNumberFormat="1" applyFont="1" applyFill="1" applyBorder="1"/>
    <xf numFmtId="165" fontId="1" fillId="3" borderId="13" xfId="1" applyNumberFormat="1" applyFont="1" applyFill="1" applyBorder="1"/>
    <xf numFmtId="0" fontId="19" fillId="6" borderId="41" xfId="0" applyFont="1" applyFill="1" applyBorder="1" applyAlignment="1">
      <alignment horizontal="left" indent="4"/>
    </xf>
    <xf numFmtId="0" fontId="19" fillId="6" borderId="33" xfId="0" applyFont="1" applyFill="1" applyBorder="1" applyAlignment="1">
      <alignment horizontal="left" indent="4"/>
    </xf>
    <xf numFmtId="0" fontId="19" fillId="6" borderId="21" xfId="0" applyFont="1" applyFill="1" applyBorder="1" applyAlignment="1">
      <alignment horizontal="left" indent="4"/>
    </xf>
    <xf numFmtId="0" fontId="23" fillId="0" borderId="0" xfId="0" applyFont="1" applyAlignment="1">
      <alignment vertical="center"/>
    </xf>
    <xf numFmtId="0" fontId="21" fillId="0" borderId="0" xfId="0" applyFont="1"/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1" fillId="3" borderId="35" xfId="0" applyFont="1" applyFill="1" applyBorder="1"/>
    <xf numFmtId="165" fontId="1" fillId="3" borderId="8" xfId="1" applyNumberFormat="1" applyFont="1" applyFill="1" applyBorder="1"/>
    <xf numFmtId="165" fontId="7" fillId="4" borderId="57" xfId="0" applyNumberFormat="1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/>
    </xf>
    <xf numFmtId="165" fontId="4" fillId="3" borderId="59" xfId="0" applyNumberFormat="1" applyFont="1" applyFill="1" applyBorder="1"/>
    <xf numFmtId="9" fontId="18" fillId="3" borderId="60" xfId="3" applyFont="1" applyFill="1" applyBorder="1"/>
    <xf numFmtId="0" fontId="25" fillId="7" borderId="61" xfId="0" applyFont="1" applyFill="1" applyBorder="1" applyAlignment="1">
      <alignment vertical="center"/>
    </xf>
    <xf numFmtId="165" fontId="11" fillId="7" borderId="61" xfId="0" applyNumberFormat="1" applyFont="1" applyFill="1" applyBorder="1" applyAlignment="1">
      <alignment vertical="center"/>
    </xf>
    <xf numFmtId="165" fontId="10" fillId="7" borderId="61" xfId="0" applyNumberFormat="1" applyFont="1" applyFill="1" applyBorder="1" applyAlignment="1">
      <alignment vertical="center"/>
    </xf>
    <xf numFmtId="0" fontId="11" fillId="7" borderId="61" xfId="0" applyFont="1" applyFill="1" applyBorder="1" applyAlignment="1">
      <alignment horizontal="center" vertical="center"/>
    </xf>
    <xf numFmtId="9" fontId="11" fillId="7" borderId="61" xfId="3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/>
    </xf>
    <xf numFmtId="0" fontId="16" fillId="2" borderId="46" xfId="0" applyFont="1" applyFill="1" applyBorder="1" applyAlignment="1">
      <alignment horizontal="center" wrapText="1"/>
    </xf>
    <xf numFmtId="0" fontId="16" fillId="2" borderId="47" xfId="0" applyFont="1" applyFill="1" applyBorder="1" applyAlignment="1">
      <alignment horizontal="center" wrapText="1"/>
    </xf>
    <xf numFmtId="0" fontId="16" fillId="2" borderId="48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8" fillId="4" borderId="15" xfId="2" applyFont="1" applyFill="1" applyBorder="1" applyAlignment="1">
      <alignment horizontal="left" vertical="center"/>
    </xf>
    <xf numFmtId="0" fontId="8" fillId="4" borderId="3" xfId="2" applyFont="1" applyFill="1" applyBorder="1" applyAlignment="1">
      <alignment horizontal="left" vertical="center"/>
    </xf>
    <xf numFmtId="0" fontId="8" fillId="4" borderId="16" xfId="2" applyFont="1" applyFill="1" applyBorder="1" applyAlignment="1">
      <alignment horizontal="left" vertical="center"/>
    </xf>
    <xf numFmtId="0" fontId="26" fillId="4" borderId="49" xfId="0" applyFont="1" applyFill="1" applyBorder="1" applyAlignment="1">
      <alignment horizontal="center" vertical="center"/>
    </xf>
    <xf numFmtId="0" fontId="26" fillId="4" borderId="62" xfId="0" applyFont="1" applyFill="1" applyBorder="1" applyAlignment="1">
      <alignment horizontal="center" vertical="center"/>
    </xf>
    <xf numFmtId="0" fontId="16" fillId="2" borderId="63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 vertical="center"/>
    </xf>
    <xf numFmtId="0" fontId="11" fillId="7" borderId="66" xfId="0" applyFont="1" applyFill="1" applyBorder="1" applyAlignment="1">
      <alignment horizontal="center" vertical="center"/>
    </xf>
    <xf numFmtId="165" fontId="11" fillId="7" borderId="67" xfId="0" applyNumberFormat="1" applyFont="1" applyFill="1" applyBorder="1" applyAlignment="1">
      <alignment vertical="center"/>
    </xf>
    <xf numFmtId="9" fontId="27" fillId="7" borderId="68" xfId="3" applyFont="1" applyFill="1" applyBorder="1" applyAlignment="1">
      <alignment vertical="center"/>
    </xf>
    <xf numFmtId="165" fontId="4" fillId="3" borderId="69" xfId="0" applyNumberFormat="1" applyFont="1" applyFill="1" applyBorder="1"/>
    <xf numFmtId="0" fontId="4" fillId="3" borderId="70" xfId="0" applyFont="1" applyFill="1" applyBorder="1" applyAlignment="1">
      <alignment horizontal="center"/>
    </xf>
    <xf numFmtId="9" fontId="18" fillId="3" borderId="71" xfId="3" applyFont="1" applyFill="1" applyBorder="1"/>
  </cellXfs>
  <cellStyles count="4">
    <cellStyle name="Milliers" xfId="1" builtinId="3"/>
    <cellStyle name="Normal" xfId="0" builtinId="0"/>
    <cellStyle name="Pourcentage" xfId="3" builtinId="5"/>
    <cellStyle name="Titre 3" xfId="2" builtinId="18"/>
  </cellStyles>
  <dxfs count="13"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9DBFF"/>
      <color rgb="FFF7FAFF"/>
      <color rgb="FFE1EBFF"/>
      <color rgb="FFD57F0D"/>
      <color rgb="FF00133A"/>
      <color rgb="FFAA650A"/>
      <color rgb="FFEFF4FF"/>
      <color rgb="FF002A7E"/>
      <color rgb="FF2F5091"/>
      <color rgb="FF8DA4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81"/>
  <sheetViews>
    <sheetView showGridLines="0" tabSelected="1" zoomScale="90" zoomScaleNormal="90" workbookViewId="0">
      <selection activeCell="A2" sqref="A2"/>
    </sheetView>
  </sheetViews>
  <sheetFormatPr baseColWidth="10" defaultColWidth="8.7265625" defaultRowHeight="15.5" x14ac:dyDescent="0.35"/>
  <cols>
    <col min="1" max="1" width="10.90625"/>
    <col min="2" max="2" width="82.08984375" style="57" customWidth="1"/>
  </cols>
  <sheetData>
    <row r="1" spans="1:11" s="50" customFormat="1" ht="25.5" customHeight="1" x14ac:dyDescent="0.35">
      <c r="A1" s="97" t="s">
        <v>48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3" spans="1:11" ht="23.5" x14ac:dyDescent="0.35">
      <c r="A3" s="81" t="s">
        <v>49</v>
      </c>
    </row>
    <row r="5" spans="1:11" x14ac:dyDescent="0.35">
      <c r="A5" t="s">
        <v>50</v>
      </c>
    </row>
    <row r="7" spans="1:11" x14ac:dyDescent="0.35">
      <c r="A7" t="s">
        <v>51</v>
      </c>
    </row>
    <row r="9" spans="1:11" x14ac:dyDescent="0.35">
      <c r="A9" s="82" t="s">
        <v>104</v>
      </c>
    </row>
    <row r="10" spans="1:11" ht="18" customHeight="1" x14ac:dyDescent="0.35">
      <c r="A10" s="82"/>
    </row>
    <row r="11" spans="1:11" x14ac:dyDescent="0.35">
      <c r="A11" s="82" t="s">
        <v>52</v>
      </c>
    </row>
    <row r="13" spans="1:11" ht="18.5" x14ac:dyDescent="0.35">
      <c r="A13" s="83" t="s">
        <v>53</v>
      </c>
    </row>
    <row r="15" spans="1:11" x14ac:dyDescent="0.35">
      <c r="A15" t="s">
        <v>54</v>
      </c>
    </row>
    <row r="17" spans="1:1" x14ac:dyDescent="0.35">
      <c r="A17" s="82" t="s">
        <v>55</v>
      </c>
    </row>
    <row r="19" spans="1:1" x14ac:dyDescent="0.35">
      <c r="A19" s="82" t="s">
        <v>56</v>
      </c>
    </row>
    <row r="21" spans="1:1" x14ac:dyDescent="0.35">
      <c r="A21" s="82" t="s">
        <v>57</v>
      </c>
    </row>
    <row r="23" spans="1:1" ht="18.5" x14ac:dyDescent="0.35">
      <c r="A23" s="83" t="s">
        <v>58</v>
      </c>
    </row>
    <row r="25" spans="1:1" x14ac:dyDescent="0.35">
      <c r="A25" t="s">
        <v>59</v>
      </c>
    </row>
    <row r="27" spans="1:1" x14ac:dyDescent="0.35">
      <c r="A27" t="s">
        <v>60</v>
      </c>
    </row>
    <row r="28" spans="1:1" x14ac:dyDescent="0.35">
      <c r="A28" s="84"/>
    </row>
    <row r="29" spans="1:1" x14ac:dyDescent="0.35">
      <c r="A29" s="85" t="s">
        <v>103</v>
      </c>
    </row>
    <row r="30" spans="1:1" x14ac:dyDescent="0.35">
      <c r="A30" s="84"/>
    </row>
    <row r="31" spans="1:1" x14ac:dyDescent="0.35">
      <c r="A31" s="85" t="s">
        <v>61</v>
      </c>
    </row>
    <row r="32" spans="1:1" x14ac:dyDescent="0.35">
      <c r="A32" s="84"/>
    </row>
    <row r="33" spans="1:1" x14ac:dyDescent="0.35">
      <c r="A33" s="85" t="s">
        <v>62</v>
      </c>
    </row>
    <row r="34" spans="1:1" x14ac:dyDescent="0.35">
      <c r="A34" s="84"/>
    </row>
    <row r="35" spans="1:1" ht="18.5" x14ac:dyDescent="0.35">
      <c r="A35" s="83" t="s">
        <v>63</v>
      </c>
    </row>
    <row r="37" spans="1:1" x14ac:dyDescent="0.35">
      <c r="A37" t="s">
        <v>64</v>
      </c>
    </row>
    <row r="38" spans="1:1" x14ac:dyDescent="0.35">
      <c r="A38" s="84"/>
    </row>
    <row r="39" spans="1:1" x14ac:dyDescent="0.35">
      <c r="A39" s="84" t="s">
        <v>65</v>
      </c>
    </row>
    <row r="40" spans="1:1" x14ac:dyDescent="0.35">
      <c r="A40" s="84"/>
    </row>
    <row r="41" spans="1:1" x14ac:dyDescent="0.35">
      <c r="A41" s="84" t="s">
        <v>66</v>
      </c>
    </row>
    <row r="42" spans="1:1" x14ac:dyDescent="0.35">
      <c r="A42" s="84"/>
    </row>
    <row r="43" spans="1:1" x14ac:dyDescent="0.35">
      <c r="A43" s="84" t="s">
        <v>67</v>
      </c>
    </row>
    <row r="45" spans="1:1" x14ac:dyDescent="0.35">
      <c r="A45" t="s">
        <v>68</v>
      </c>
    </row>
    <row r="47" spans="1:1" ht="18.5" x14ac:dyDescent="0.35">
      <c r="A47" s="83" t="s">
        <v>69</v>
      </c>
    </row>
    <row r="49" spans="1:1" x14ac:dyDescent="0.35">
      <c r="A49" t="s">
        <v>70</v>
      </c>
    </row>
    <row r="51" spans="1:1" x14ac:dyDescent="0.35">
      <c r="A51" t="s">
        <v>71</v>
      </c>
    </row>
    <row r="53" spans="1:1" x14ac:dyDescent="0.35">
      <c r="A53" t="s">
        <v>72</v>
      </c>
    </row>
    <row r="55" spans="1:1" ht="18.5" x14ac:dyDescent="0.35">
      <c r="A55" s="83" t="s">
        <v>73</v>
      </c>
    </row>
    <row r="57" spans="1:1" x14ac:dyDescent="0.35">
      <c r="A57" t="s">
        <v>102</v>
      </c>
    </row>
    <row r="58" spans="1:1" x14ac:dyDescent="0.35">
      <c r="A58" s="84"/>
    </row>
    <row r="59" spans="1:1" x14ac:dyDescent="0.35">
      <c r="A59" s="85" t="s">
        <v>74</v>
      </c>
    </row>
    <row r="60" spans="1:1" x14ac:dyDescent="0.35">
      <c r="A60" s="84"/>
    </row>
    <row r="61" spans="1:1" x14ac:dyDescent="0.35">
      <c r="A61" s="85" t="s">
        <v>75</v>
      </c>
    </row>
    <row r="62" spans="1:1" x14ac:dyDescent="0.35">
      <c r="A62" s="85"/>
    </row>
    <row r="63" spans="1:1" x14ac:dyDescent="0.35">
      <c r="A63" s="85" t="s">
        <v>76</v>
      </c>
    </row>
    <row r="64" spans="1:1" x14ac:dyDescent="0.35">
      <c r="A64" s="85"/>
    </row>
    <row r="65" spans="1:1" x14ac:dyDescent="0.35">
      <c r="A65" s="85" t="s">
        <v>77</v>
      </c>
    </row>
    <row r="66" spans="1:1" x14ac:dyDescent="0.35">
      <c r="A66" s="84"/>
    </row>
    <row r="67" spans="1:1" x14ac:dyDescent="0.35">
      <c r="A67" s="85" t="s">
        <v>78</v>
      </c>
    </row>
    <row r="68" spans="1:1" x14ac:dyDescent="0.35">
      <c r="A68" s="84"/>
    </row>
    <row r="69" spans="1:1" x14ac:dyDescent="0.35">
      <c r="A69" s="85" t="s">
        <v>79</v>
      </c>
    </row>
    <row r="70" spans="1:1" x14ac:dyDescent="0.35">
      <c r="A70" s="84"/>
    </row>
    <row r="71" spans="1:1" x14ac:dyDescent="0.35">
      <c r="A71" s="85" t="s">
        <v>80</v>
      </c>
    </row>
    <row r="73" spans="1:1" x14ac:dyDescent="0.35">
      <c r="A73" t="s">
        <v>81</v>
      </c>
    </row>
    <row r="75" spans="1:1" x14ac:dyDescent="0.35">
      <c r="A75" t="s">
        <v>82</v>
      </c>
    </row>
    <row r="77" spans="1:1" ht="18.5" x14ac:dyDescent="0.35">
      <c r="A77" s="83" t="s">
        <v>83</v>
      </c>
    </row>
    <row r="78" spans="1:1" x14ac:dyDescent="0.35">
      <c r="A78" s="84" t="s">
        <v>84</v>
      </c>
    </row>
    <row r="79" spans="1:1" x14ac:dyDescent="0.35">
      <c r="A79" s="84" t="s">
        <v>85</v>
      </c>
    </row>
    <row r="80" spans="1:1" x14ac:dyDescent="0.35">
      <c r="A80" s="84" t="s">
        <v>86</v>
      </c>
    </row>
    <row r="81" spans="1:1" x14ac:dyDescent="0.35">
      <c r="A81" s="84" t="s">
        <v>87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FF83-2389-4255-97DC-C3B0925B40A9}">
  <sheetPr>
    <tabColor rgb="FFFFC000"/>
  </sheetPr>
  <dimension ref="E1:T50"/>
  <sheetViews>
    <sheetView showGridLines="0" topLeftCell="D1" zoomScale="70" zoomScaleNormal="70" workbookViewId="0">
      <selection activeCell="E2" sqref="E2:R2"/>
    </sheetView>
  </sheetViews>
  <sheetFormatPr baseColWidth="10" defaultRowHeight="15.5" x14ac:dyDescent="0.35"/>
  <cols>
    <col min="4" max="4" width="13.26953125" bestFit="1" customWidth="1"/>
    <col min="5" max="5" width="43.6328125" customWidth="1"/>
    <col min="6" max="17" width="12.1796875" style="1" bestFit="1" customWidth="1"/>
    <col min="18" max="18" width="13.36328125" style="5" bestFit="1" customWidth="1"/>
    <col min="19" max="19" width="10.90625" style="1"/>
    <col min="20" max="20" width="12.90625" bestFit="1" customWidth="1"/>
  </cols>
  <sheetData>
    <row r="1" spans="5:20" ht="16" thickBot="1" x14ac:dyDescent="0.4"/>
    <row r="2" spans="5:20" ht="32.5" customHeight="1" thickTop="1" thickBot="1" x14ac:dyDescent="0.8">
      <c r="E2" s="101" t="s">
        <v>42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</row>
    <row r="3" spans="5:20" ht="16" thickTop="1" x14ac:dyDescent="0.35"/>
    <row r="4" spans="5:20" s="3" customFormat="1" ht="30" customHeight="1" thickBot="1" x14ac:dyDescent="0.4">
      <c r="E4" s="113" t="s">
        <v>37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/>
      <c r="S4" s="2"/>
      <c r="T4" s="1"/>
    </row>
    <row r="5" spans="5:20" s="3" customFormat="1" ht="23" customHeight="1" thickBot="1" x14ac:dyDescent="0.4">
      <c r="E5" s="15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 t="s">
        <v>30</v>
      </c>
      <c r="L5" s="10" t="s">
        <v>31</v>
      </c>
      <c r="M5" s="10" t="s">
        <v>32</v>
      </c>
      <c r="N5" s="10" t="s">
        <v>33</v>
      </c>
      <c r="O5" s="10" t="s">
        <v>34</v>
      </c>
      <c r="P5" s="10" t="s">
        <v>35</v>
      </c>
      <c r="Q5" s="10" t="s">
        <v>36</v>
      </c>
      <c r="R5" s="16" t="s">
        <v>12</v>
      </c>
      <c r="S5" s="2"/>
      <c r="T5" s="1"/>
    </row>
    <row r="6" spans="5:20" ht="16.5" thickTop="1" thickBot="1" x14ac:dyDescent="0.4">
      <c r="E6" s="17" t="s">
        <v>13</v>
      </c>
      <c r="F6" s="11">
        <v>2700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>
        <f>SUM(F6:Q6)</f>
        <v>2700</v>
      </c>
    </row>
    <row r="7" spans="5:20" ht="16.5" thickTop="1" thickBot="1" x14ac:dyDescent="0.4">
      <c r="E7" s="17" t="s">
        <v>11</v>
      </c>
      <c r="F7" s="11">
        <v>100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8">
        <f t="shared" ref="R7:R8" si="0">SUM(F7:Q7)</f>
        <v>100</v>
      </c>
    </row>
    <row r="8" spans="5:20" ht="16.5" thickTop="1" thickBot="1" x14ac:dyDescent="0.4">
      <c r="E8" s="86" t="s">
        <v>89</v>
      </c>
      <c r="F8" s="11">
        <v>0</v>
      </c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18">
        <f t="shared" si="0"/>
        <v>0</v>
      </c>
    </row>
    <row r="9" spans="5:20" ht="19.5" thickTop="1" thickBot="1" x14ac:dyDescent="0.5">
      <c r="E9" s="80" t="s">
        <v>12</v>
      </c>
      <c r="F9" s="58">
        <f>SUM(F6:F8)</f>
        <v>2800</v>
      </c>
      <c r="G9" s="58">
        <f t="shared" ref="G9:Q9" si="1">SUM(G6:G8)</f>
        <v>0</v>
      </c>
      <c r="H9" s="58">
        <f t="shared" si="1"/>
        <v>0</v>
      </c>
      <c r="I9" s="58">
        <f t="shared" si="1"/>
        <v>0</v>
      </c>
      <c r="J9" s="58">
        <f t="shared" si="1"/>
        <v>0</v>
      </c>
      <c r="K9" s="58">
        <f t="shared" si="1"/>
        <v>0</v>
      </c>
      <c r="L9" s="58">
        <f t="shared" si="1"/>
        <v>0</v>
      </c>
      <c r="M9" s="58">
        <f t="shared" si="1"/>
        <v>0</v>
      </c>
      <c r="N9" s="58">
        <f t="shared" si="1"/>
        <v>0</v>
      </c>
      <c r="O9" s="58">
        <f t="shared" si="1"/>
        <v>0</v>
      </c>
      <c r="P9" s="58">
        <f t="shared" si="1"/>
        <v>0</v>
      </c>
      <c r="Q9" s="58">
        <f t="shared" si="1"/>
        <v>0</v>
      </c>
      <c r="R9" s="19">
        <f>SUM(F9:Q9)</f>
        <v>2800</v>
      </c>
      <c r="T9" s="4"/>
    </row>
    <row r="10" spans="5:20" ht="18.5" customHeight="1" x14ac:dyDescent="0.35">
      <c r="E10" s="104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6"/>
      <c r="T10" s="4"/>
    </row>
    <row r="11" spans="5:20" ht="13.5" customHeight="1" x14ac:dyDescent="0.35">
      <c r="E11" s="107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9"/>
      <c r="S11" s="6"/>
      <c r="T11" s="4"/>
    </row>
    <row r="12" spans="5:20" ht="28.5" customHeight="1" thickBot="1" x14ac:dyDescent="0.4">
      <c r="E12" s="113" t="s">
        <v>38</v>
      </c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5"/>
      <c r="S12" s="6"/>
      <c r="T12" s="4"/>
    </row>
    <row r="13" spans="5:20" ht="23" customHeight="1" thickBot="1" x14ac:dyDescent="0.4">
      <c r="E13" s="20" t="s">
        <v>7</v>
      </c>
      <c r="F13" s="12" t="s">
        <v>25</v>
      </c>
      <c r="G13" s="12" t="s">
        <v>26</v>
      </c>
      <c r="H13" s="12" t="s">
        <v>27</v>
      </c>
      <c r="I13" s="12" t="s">
        <v>28</v>
      </c>
      <c r="J13" s="12" t="s">
        <v>29</v>
      </c>
      <c r="K13" s="12" t="s">
        <v>30</v>
      </c>
      <c r="L13" s="12" t="s">
        <v>31</v>
      </c>
      <c r="M13" s="12" t="s">
        <v>32</v>
      </c>
      <c r="N13" s="12" t="s">
        <v>33</v>
      </c>
      <c r="O13" s="12" t="s">
        <v>34</v>
      </c>
      <c r="P13" s="12" t="s">
        <v>35</v>
      </c>
      <c r="Q13" s="12" t="s">
        <v>36</v>
      </c>
      <c r="R13" s="21" t="s">
        <v>12</v>
      </c>
      <c r="S13" s="6"/>
      <c r="T13" s="4"/>
    </row>
    <row r="14" spans="5:20" ht="16.5" thickTop="1" thickBot="1" x14ac:dyDescent="0.4">
      <c r="E14" s="22" t="s">
        <v>20</v>
      </c>
      <c r="F14" s="74">
        <v>600</v>
      </c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23">
        <f>SUM(F14:Q14)</f>
        <v>600</v>
      </c>
    </row>
    <row r="15" spans="5:20" ht="16" thickBot="1" x14ac:dyDescent="0.4">
      <c r="E15" s="24" t="s">
        <v>17</v>
      </c>
      <c r="F15" s="75">
        <v>150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25">
        <f t="shared" ref="R15:R23" si="2">SUM(F15:Q15)</f>
        <v>150</v>
      </c>
    </row>
    <row r="16" spans="5:20" ht="16" thickBot="1" x14ac:dyDescent="0.4">
      <c r="E16" s="26" t="s">
        <v>0</v>
      </c>
      <c r="F16" s="75">
        <v>60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25">
        <f t="shared" si="2"/>
        <v>60</v>
      </c>
    </row>
    <row r="17" spans="5:18" ht="16" thickBot="1" x14ac:dyDescent="0.4">
      <c r="E17" s="26" t="s">
        <v>1</v>
      </c>
      <c r="F17" s="75">
        <v>120</v>
      </c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25">
        <f t="shared" si="2"/>
        <v>120</v>
      </c>
    </row>
    <row r="18" spans="5:18" ht="16" thickBot="1" x14ac:dyDescent="0.4">
      <c r="E18" s="26" t="s">
        <v>2</v>
      </c>
      <c r="F18" s="75">
        <v>40</v>
      </c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25">
        <f t="shared" si="2"/>
        <v>40</v>
      </c>
    </row>
    <row r="19" spans="5:18" ht="16" thickBot="1" x14ac:dyDescent="0.4">
      <c r="E19" s="26" t="s">
        <v>9</v>
      </c>
      <c r="F19" s="75">
        <v>30</v>
      </c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25">
        <f t="shared" si="2"/>
        <v>30</v>
      </c>
    </row>
    <row r="20" spans="5:18" ht="16" thickBot="1" x14ac:dyDescent="0.4">
      <c r="E20" s="26" t="s">
        <v>4</v>
      </c>
      <c r="F20" s="75">
        <v>25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25">
        <f t="shared" si="2"/>
        <v>25</v>
      </c>
    </row>
    <row r="21" spans="5:18" ht="16" thickBot="1" x14ac:dyDescent="0.4">
      <c r="E21" s="26" t="s">
        <v>18</v>
      </c>
      <c r="F21" s="75">
        <v>70</v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25">
        <f t="shared" si="2"/>
        <v>70</v>
      </c>
    </row>
    <row r="22" spans="5:18" ht="16" thickBot="1" x14ac:dyDescent="0.4">
      <c r="E22" s="26" t="s">
        <v>22</v>
      </c>
      <c r="F22" s="75">
        <v>20</v>
      </c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25">
        <f t="shared" si="2"/>
        <v>20</v>
      </c>
    </row>
    <row r="23" spans="5:18" ht="16" thickBot="1" x14ac:dyDescent="0.4">
      <c r="E23" s="26" t="s">
        <v>21</v>
      </c>
      <c r="F23" s="75">
        <v>300</v>
      </c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25">
        <f t="shared" si="2"/>
        <v>300</v>
      </c>
    </row>
    <row r="24" spans="5:18" ht="16" thickBot="1" x14ac:dyDescent="0.4">
      <c r="E24" s="27" t="s">
        <v>23</v>
      </c>
      <c r="F24" s="75">
        <v>100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25">
        <f>SUM(F24:Q24)</f>
        <v>100</v>
      </c>
    </row>
    <row r="25" spans="5:18" ht="19" thickBot="1" x14ac:dyDescent="0.5">
      <c r="E25" s="79" t="s">
        <v>12</v>
      </c>
      <c r="F25" s="59">
        <f t="shared" ref="F25:Q25" si="3">SUM(F14:F24)</f>
        <v>1515</v>
      </c>
      <c r="G25" s="59">
        <f>SUM(G14:G24)</f>
        <v>0</v>
      </c>
      <c r="H25" s="59">
        <f t="shared" si="3"/>
        <v>0</v>
      </c>
      <c r="I25" s="59">
        <f t="shared" si="3"/>
        <v>0</v>
      </c>
      <c r="J25" s="59">
        <f t="shared" si="3"/>
        <v>0</v>
      </c>
      <c r="K25" s="59">
        <f t="shared" si="3"/>
        <v>0</v>
      </c>
      <c r="L25" s="59">
        <f t="shared" si="3"/>
        <v>0</v>
      </c>
      <c r="M25" s="59">
        <f t="shared" si="3"/>
        <v>0</v>
      </c>
      <c r="N25" s="59">
        <f t="shared" si="3"/>
        <v>0</v>
      </c>
      <c r="O25" s="59">
        <f t="shared" si="3"/>
        <v>0</v>
      </c>
      <c r="P25" s="59">
        <f t="shared" si="3"/>
        <v>0</v>
      </c>
      <c r="Q25" s="59">
        <f t="shared" si="3"/>
        <v>0</v>
      </c>
      <c r="R25" s="28">
        <f>SUM(F25:Q25)</f>
        <v>1515</v>
      </c>
    </row>
    <row r="26" spans="5:18" ht="18.5" customHeight="1" thickTop="1" thickBot="1" x14ac:dyDescent="0.5">
      <c r="E26" s="110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2"/>
    </row>
    <row r="27" spans="5:18" ht="19" thickTop="1" x14ac:dyDescent="0.35">
      <c r="E27" s="29" t="s">
        <v>8</v>
      </c>
      <c r="F27" s="13" t="s">
        <v>25</v>
      </c>
      <c r="G27" s="13" t="s">
        <v>26</v>
      </c>
      <c r="H27" s="13" t="s">
        <v>27</v>
      </c>
      <c r="I27" s="13" t="s">
        <v>28</v>
      </c>
      <c r="J27" s="13" t="s">
        <v>29</v>
      </c>
      <c r="K27" s="13" t="s">
        <v>30</v>
      </c>
      <c r="L27" s="13" t="s">
        <v>31</v>
      </c>
      <c r="M27" s="13" t="s">
        <v>32</v>
      </c>
      <c r="N27" s="13" t="s">
        <v>33</v>
      </c>
      <c r="O27" s="13" t="s">
        <v>34</v>
      </c>
      <c r="P27" s="13" t="s">
        <v>35</v>
      </c>
      <c r="Q27" s="13" t="s">
        <v>36</v>
      </c>
      <c r="R27" s="30" t="s">
        <v>12</v>
      </c>
    </row>
    <row r="28" spans="5:18" ht="16" thickBot="1" x14ac:dyDescent="0.4">
      <c r="E28" s="31" t="s">
        <v>3</v>
      </c>
      <c r="F28" s="76">
        <v>300</v>
      </c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32">
        <f>SUM(F28:Q28)</f>
        <v>300</v>
      </c>
    </row>
    <row r="29" spans="5:18" ht="16" thickBot="1" x14ac:dyDescent="0.4">
      <c r="E29" s="33" t="s">
        <v>19</v>
      </c>
      <c r="F29" s="77">
        <v>100</v>
      </c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34">
        <f t="shared" ref="R29:R33" si="4">SUM(F29:Q29)</f>
        <v>100</v>
      </c>
    </row>
    <row r="30" spans="5:18" ht="16" thickBot="1" x14ac:dyDescent="0.4">
      <c r="E30" s="33" t="s">
        <v>5</v>
      </c>
      <c r="F30" s="77">
        <v>20</v>
      </c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34">
        <f t="shared" si="4"/>
        <v>20</v>
      </c>
    </row>
    <row r="31" spans="5:18" ht="16" thickBot="1" x14ac:dyDescent="0.4">
      <c r="E31" s="33" t="s">
        <v>16</v>
      </c>
      <c r="F31" s="77">
        <v>80</v>
      </c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34">
        <f t="shared" si="4"/>
        <v>80</v>
      </c>
    </row>
    <row r="32" spans="5:18" ht="16" thickBot="1" x14ac:dyDescent="0.4">
      <c r="E32" s="33" t="s">
        <v>6</v>
      </c>
      <c r="F32" s="77">
        <v>150</v>
      </c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34">
        <f t="shared" si="4"/>
        <v>150</v>
      </c>
    </row>
    <row r="33" spans="5:18" ht="16" thickBot="1" x14ac:dyDescent="0.4">
      <c r="E33" s="33" t="s">
        <v>10</v>
      </c>
      <c r="F33" s="77">
        <v>100</v>
      </c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34">
        <f t="shared" si="4"/>
        <v>100</v>
      </c>
    </row>
    <row r="34" spans="5:18" ht="16" thickBot="1" x14ac:dyDescent="0.4">
      <c r="E34" s="33" t="s">
        <v>15</v>
      </c>
      <c r="F34" s="77">
        <v>50</v>
      </c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34">
        <f>SUM(F34:Q34)</f>
        <v>50</v>
      </c>
    </row>
    <row r="35" spans="5:18" ht="19" thickBot="1" x14ac:dyDescent="0.5">
      <c r="E35" s="78" t="s">
        <v>12</v>
      </c>
      <c r="F35" s="60">
        <f t="shared" ref="F35:Q35" si="5">SUM(F28:F34)</f>
        <v>800</v>
      </c>
      <c r="G35" s="60">
        <f t="shared" si="5"/>
        <v>0</v>
      </c>
      <c r="H35" s="60">
        <f t="shared" si="5"/>
        <v>0</v>
      </c>
      <c r="I35" s="60">
        <f t="shared" si="5"/>
        <v>0</v>
      </c>
      <c r="J35" s="60">
        <f t="shared" si="5"/>
        <v>0</v>
      </c>
      <c r="K35" s="60">
        <f t="shared" si="5"/>
        <v>0</v>
      </c>
      <c r="L35" s="60">
        <f t="shared" si="5"/>
        <v>0</v>
      </c>
      <c r="M35" s="60">
        <f t="shared" si="5"/>
        <v>0</v>
      </c>
      <c r="N35" s="60">
        <f t="shared" si="5"/>
        <v>0</v>
      </c>
      <c r="O35" s="60">
        <f t="shared" si="5"/>
        <v>0</v>
      </c>
      <c r="P35" s="60">
        <f t="shared" si="5"/>
        <v>0</v>
      </c>
      <c r="Q35" s="60">
        <f t="shared" si="5"/>
        <v>0</v>
      </c>
      <c r="R35" s="35">
        <f>SUM(F35:Q35)</f>
        <v>800</v>
      </c>
    </row>
    <row r="36" spans="5:18" ht="16.5" thickTop="1" thickBot="1" x14ac:dyDescent="0.4">
      <c r="E36" s="36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37"/>
    </row>
    <row r="37" spans="5:18" ht="19.5" thickTop="1" thickBot="1" x14ac:dyDescent="0.4">
      <c r="E37" s="38" t="s">
        <v>41</v>
      </c>
      <c r="F37" s="14" t="s">
        <v>25</v>
      </c>
      <c r="G37" s="14" t="s">
        <v>26</v>
      </c>
      <c r="H37" s="14" t="s">
        <v>27</v>
      </c>
      <c r="I37" s="14" t="s">
        <v>28</v>
      </c>
      <c r="J37" s="14" t="s">
        <v>29</v>
      </c>
      <c r="K37" s="14" t="s">
        <v>30</v>
      </c>
      <c r="L37" s="14" t="s">
        <v>31</v>
      </c>
      <c r="M37" s="14" t="s">
        <v>32</v>
      </c>
      <c r="N37" s="14" t="s">
        <v>33</v>
      </c>
      <c r="O37" s="14" t="s">
        <v>34</v>
      </c>
      <c r="P37" s="14" t="s">
        <v>35</v>
      </c>
      <c r="Q37" s="14" t="s">
        <v>36</v>
      </c>
      <c r="R37" s="39" t="s">
        <v>12</v>
      </c>
    </row>
    <row r="38" spans="5:18" ht="16" thickBot="1" x14ac:dyDescent="0.4">
      <c r="E38" s="33" t="s">
        <v>14</v>
      </c>
      <c r="F38" s="77">
        <v>250</v>
      </c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34">
        <f>SUM(F38:Q38)</f>
        <v>250</v>
      </c>
    </row>
    <row r="39" spans="5:18" ht="16" thickBot="1" x14ac:dyDescent="0.4">
      <c r="E39" s="33" t="s">
        <v>99</v>
      </c>
      <c r="F39" s="77">
        <v>100</v>
      </c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34">
        <f t="shared" ref="R39:R40" si="6">SUM(F39:Q39)</f>
        <v>100</v>
      </c>
    </row>
    <row r="40" spans="5:18" ht="19" thickBot="1" x14ac:dyDescent="0.5">
      <c r="E40" s="78" t="s">
        <v>12</v>
      </c>
      <c r="F40" s="60">
        <f>F38+F39</f>
        <v>350</v>
      </c>
      <c r="G40" s="60">
        <f>G38+G39</f>
        <v>0</v>
      </c>
      <c r="H40" s="60">
        <f t="shared" ref="G40:Q40" si="7">H38+H39</f>
        <v>0</v>
      </c>
      <c r="I40" s="60">
        <f t="shared" si="7"/>
        <v>0</v>
      </c>
      <c r="J40" s="60">
        <f t="shared" si="7"/>
        <v>0</v>
      </c>
      <c r="K40" s="60">
        <f t="shared" si="7"/>
        <v>0</v>
      </c>
      <c r="L40" s="60">
        <f t="shared" si="7"/>
        <v>0</v>
      </c>
      <c r="M40" s="60">
        <f t="shared" si="7"/>
        <v>0</v>
      </c>
      <c r="N40" s="60">
        <f t="shared" si="7"/>
        <v>0</v>
      </c>
      <c r="O40" s="60">
        <f t="shared" si="7"/>
        <v>0</v>
      </c>
      <c r="P40" s="60">
        <f t="shared" si="7"/>
        <v>0</v>
      </c>
      <c r="Q40" s="60">
        <f t="shared" si="7"/>
        <v>0</v>
      </c>
      <c r="R40" s="35">
        <f t="shared" si="6"/>
        <v>350</v>
      </c>
    </row>
    <row r="41" spans="5:18" ht="15.5" customHeight="1" thickTop="1" x14ac:dyDescent="0.35">
      <c r="E41" s="98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100"/>
    </row>
    <row r="42" spans="5:18" ht="15.5" customHeight="1" x14ac:dyDescent="0.35">
      <c r="E42" s="98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100"/>
    </row>
    <row r="43" spans="5:18" ht="18.5" x14ac:dyDescent="0.45">
      <c r="E43" s="40" t="s">
        <v>39</v>
      </c>
      <c r="F43" s="51" t="s">
        <v>25</v>
      </c>
      <c r="G43" s="9" t="s">
        <v>26</v>
      </c>
      <c r="H43" s="51" t="s">
        <v>27</v>
      </c>
      <c r="I43" s="9" t="s">
        <v>28</v>
      </c>
      <c r="J43" s="51" t="s">
        <v>29</v>
      </c>
      <c r="K43" s="9" t="s">
        <v>30</v>
      </c>
      <c r="L43" s="51" t="s">
        <v>31</v>
      </c>
      <c r="M43" s="9" t="s">
        <v>32</v>
      </c>
      <c r="N43" s="51" t="s">
        <v>33</v>
      </c>
      <c r="O43" s="9" t="s">
        <v>34</v>
      </c>
      <c r="P43" s="51" t="s">
        <v>35</v>
      </c>
      <c r="Q43" s="9" t="s">
        <v>36</v>
      </c>
      <c r="R43" s="54" t="s">
        <v>40</v>
      </c>
    </row>
    <row r="44" spans="5:18" ht="18.5" x14ac:dyDescent="0.45">
      <c r="E44" s="40" t="s">
        <v>24</v>
      </c>
      <c r="F44" s="52">
        <f>F9</f>
        <v>2800</v>
      </c>
      <c r="G44" s="7">
        <f t="shared" ref="G44:R44" si="8">G9</f>
        <v>0</v>
      </c>
      <c r="H44" s="52">
        <f t="shared" si="8"/>
        <v>0</v>
      </c>
      <c r="I44" s="7">
        <f t="shared" si="8"/>
        <v>0</v>
      </c>
      <c r="J44" s="52">
        <f t="shared" si="8"/>
        <v>0</v>
      </c>
      <c r="K44" s="7">
        <f t="shared" si="8"/>
        <v>0</v>
      </c>
      <c r="L44" s="52">
        <f t="shared" si="8"/>
        <v>0</v>
      </c>
      <c r="M44" s="7">
        <f t="shared" si="8"/>
        <v>0</v>
      </c>
      <c r="N44" s="52">
        <f t="shared" si="8"/>
        <v>0</v>
      </c>
      <c r="O44" s="7">
        <f t="shared" si="8"/>
        <v>0</v>
      </c>
      <c r="P44" s="52">
        <f t="shared" si="8"/>
        <v>0</v>
      </c>
      <c r="Q44" s="7">
        <f t="shared" si="8"/>
        <v>0</v>
      </c>
      <c r="R44" s="55">
        <f t="shared" si="8"/>
        <v>2800</v>
      </c>
    </row>
    <row r="45" spans="5:18" ht="18.5" x14ac:dyDescent="0.45">
      <c r="E45" s="40" t="s">
        <v>46</v>
      </c>
      <c r="F45" s="52">
        <f t="shared" ref="F45:Q45" si="9">+F25+F35+F40</f>
        <v>2665</v>
      </c>
      <c r="G45" s="7">
        <f t="shared" si="9"/>
        <v>0</v>
      </c>
      <c r="H45" s="52">
        <f t="shared" si="9"/>
        <v>0</v>
      </c>
      <c r="I45" s="7">
        <f t="shared" si="9"/>
        <v>0</v>
      </c>
      <c r="J45" s="52">
        <f t="shared" si="9"/>
        <v>0</v>
      </c>
      <c r="K45" s="7">
        <f t="shared" si="9"/>
        <v>0</v>
      </c>
      <c r="L45" s="52">
        <f t="shared" si="9"/>
        <v>0</v>
      </c>
      <c r="M45" s="7">
        <f t="shared" si="9"/>
        <v>0</v>
      </c>
      <c r="N45" s="52">
        <f t="shared" si="9"/>
        <v>0</v>
      </c>
      <c r="O45" s="7">
        <f t="shared" si="9"/>
        <v>0</v>
      </c>
      <c r="P45" s="52">
        <f t="shared" si="9"/>
        <v>0</v>
      </c>
      <c r="Q45" s="7">
        <f t="shared" si="9"/>
        <v>0</v>
      </c>
      <c r="R45" s="55">
        <f>+R25+R35+R38</f>
        <v>2565</v>
      </c>
    </row>
    <row r="46" spans="5:18" ht="19" thickBot="1" x14ac:dyDescent="0.5">
      <c r="E46" s="41" t="s">
        <v>47</v>
      </c>
      <c r="F46" s="53">
        <f t="shared" ref="F46:R46" si="10">F9-F45</f>
        <v>135</v>
      </c>
      <c r="G46" s="42">
        <f t="shared" si="10"/>
        <v>0</v>
      </c>
      <c r="H46" s="53">
        <f t="shared" si="10"/>
        <v>0</v>
      </c>
      <c r="I46" s="42">
        <f t="shared" si="10"/>
        <v>0</v>
      </c>
      <c r="J46" s="53">
        <f t="shared" si="10"/>
        <v>0</v>
      </c>
      <c r="K46" s="42">
        <f t="shared" si="10"/>
        <v>0</v>
      </c>
      <c r="L46" s="53">
        <f t="shared" si="10"/>
        <v>0</v>
      </c>
      <c r="M46" s="42">
        <f t="shared" si="10"/>
        <v>0</v>
      </c>
      <c r="N46" s="53">
        <f t="shared" si="10"/>
        <v>0</v>
      </c>
      <c r="O46" s="42">
        <f t="shared" si="10"/>
        <v>0</v>
      </c>
      <c r="P46" s="53">
        <f t="shared" si="10"/>
        <v>0</v>
      </c>
      <c r="Q46" s="42">
        <f t="shared" si="10"/>
        <v>0</v>
      </c>
      <c r="R46" s="56">
        <f t="shared" si="10"/>
        <v>235</v>
      </c>
    </row>
    <row r="47" spans="5:18" ht="16" thickTop="1" x14ac:dyDescent="0.35"/>
    <row r="50" spans="5:5" x14ac:dyDescent="0.35">
      <c r="E50" s="49"/>
    </row>
  </sheetData>
  <mergeCells count="6">
    <mergeCell ref="E41:R42"/>
    <mergeCell ref="E2:R2"/>
    <mergeCell ref="E10:R11"/>
    <mergeCell ref="E26:R26"/>
    <mergeCell ref="E4:R4"/>
    <mergeCell ref="E12:R12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7D2D-E540-47B1-9F32-D1F85F388B5D}">
  <sheetPr>
    <tabColor theme="8" tint="-0.499984740745262"/>
  </sheetPr>
  <dimension ref="B1:M46"/>
  <sheetViews>
    <sheetView showGridLines="0" zoomScale="70" zoomScaleNormal="70" workbookViewId="0">
      <selection activeCell="A12" sqref="A12"/>
    </sheetView>
  </sheetViews>
  <sheetFormatPr baseColWidth="10" defaultRowHeight="15.5" x14ac:dyDescent="0.35"/>
  <cols>
    <col min="1" max="1" width="10.90625" style="44"/>
    <col min="2" max="2" width="53.54296875" style="45" customWidth="1"/>
    <col min="3" max="3" width="24" style="45" bestFit="1" customWidth="1"/>
    <col min="4" max="4" width="31.453125" style="45" bestFit="1" customWidth="1"/>
    <col min="5" max="5" width="28.7265625" style="45" bestFit="1" customWidth="1"/>
    <col min="6" max="6" width="23.08984375" style="46" bestFit="1" customWidth="1"/>
    <col min="7" max="16384" width="10.90625" style="44"/>
  </cols>
  <sheetData>
    <row r="1" spans="2:13" ht="16" thickBot="1" x14ac:dyDescent="0.4"/>
    <row r="2" spans="2:13" ht="35.5" customHeight="1" thickBot="1" x14ac:dyDescent="0.4">
      <c r="B2" s="118" t="s">
        <v>107</v>
      </c>
      <c r="C2" s="119"/>
      <c r="D2" s="119"/>
      <c r="E2" s="119"/>
      <c r="F2" s="120"/>
    </row>
    <row r="4" spans="2:13" ht="23.5" x14ac:dyDescent="0.55000000000000004">
      <c r="B4" s="48" t="s">
        <v>88</v>
      </c>
    </row>
    <row r="5" spans="2:13" ht="16" thickBot="1" x14ac:dyDescent="0.4"/>
    <row r="6" spans="2:13" ht="27" customHeight="1" thickBot="1" x14ac:dyDescent="0.4">
      <c r="B6" s="64" t="s">
        <v>43</v>
      </c>
      <c r="C6" s="88" t="s">
        <v>90</v>
      </c>
      <c r="D6" s="88" t="s">
        <v>91</v>
      </c>
      <c r="E6" s="88" t="s">
        <v>44</v>
      </c>
      <c r="F6" s="65" t="s">
        <v>92</v>
      </c>
    </row>
    <row r="7" spans="2:13" ht="27" customHeight="1" thickBot="1" x14ac:dyDescent="0.4">
      <c r="B7" s="66" t="s">
        <v>13</v>
      </c>
      <c r="C7" s="61">
        <v>2700</v>
      </c>
      <c r="D7" s="62">
        <v>2700</v>
      </c>
      <c r="E7" s="61">
        <f>C7-D7</f>
        <v>0</v>
      </c>
      <c r="F7" s="70"/>
    </row>
    <row r="8" spans="2:13" ht="27" customHeight="1" thickBot="1" x14ac:dyDescent="0.4">
      <c r="B8" s="66" t="s">
        <v>11</v>
      </c>
      <c r="C8" s="61">
        <v>100</v>
      </c>
      <c r="D8" s="62">
        <v>100</v>
      </c>
      <c r="E8" s="61">
        <f t="shared" ref="E8:E9" si="0">C8-D8</f>
        <v>0</v>
      </c>
      <c r="F8" s="70"/>
    </row>
    <row r="9" spans="2:13" ht="27" customHeight="1" thickBot="1" x14ac:dyDescent="0.4">
      <c r="B9" s="66" t="s">
        <v>89</v>
      </c>
      <c r="C9" s="61">
        <v>0</v>
      </c>
      <c r="D9" s="62">
        <v>0</v>
      </c>
      <c r="E9" s="61">
        <f t="shared" si="0"/>
        <v>0</v>
      </c>
      <c r="F9" s="70"/>
    </row>
    <row r="10" spans="2:13" ht="27" customHeight="1" thickBot="1" x14ac:dyDescent="0.5">
      <c r="B10" s="121" t="s">
        <v>105</v>
      </c>
      <c r="C10" s="122">
        <f>+SUM(C7:C9)</f>
        <v>2800</v>
      </c>
      <c r="D10" s="122">
        <f t="shared" ref="D10:E10" si="1">+SUM(D7:D9)</f>
        <v>2800</v>
      </c>
      <c r="E10" s="122">
        <f>+SUM(E7:E9)</f>
        <v>0</v>
      </c>
      <c r="F10" s="123"/>
      <c r="G10" s="43"/>
      <c r="H10" s="43"/>
      <c r="I10" s="43"/>
      <c r="K10" s="43"/>
      <c r="L10" s="43"/>
      <c r="M10" s="43"/>
    </row>
    <row r="11" spans="2:13" ht="18.5" customHeight="1" thickBot="1" x14ac:dyDescent="0.5">
      <c r="B11" s="89"/>
      <c r="C11" s="90"/>
      <c r="D11" s="90"/>
      <c r="E11" s="90"/>
      <c r="F11" s="91"/>
      <c r="G11" s="43"/>
      <c r="H11" s="43"/>
      <c r="I11" s="43"/>
      <c r="K11" s="43"/>
      <c r="L11" s="43"/>
      <c r="M11" s="43"/>
    </row>
    <row r="12" spans="2:13" ht="27" customHeight="1" thickBot="1" x14ac:dyDescent="0.4">
      <c r="B12" s="66" t="s">
        <v>20</v>
      </c>
      <c r="C12" s="61">
        <f>IF(B12=Budget!E14,Budget!F14)</f>
        <v>600</v>
      </c>
      <c r="D12" s="62">
        <v>600</v>
      </c>
      <c r="E12" s="61">
        <f t="shared" ref="E12:E22" si="2">C12-D12</f>
        <v>0</v>
      </c>
      <c r="F12" s="70">
        <f t="shared" ref="F12:F24" si="3">D12/$C$41</f>
        <v>0.21253985122210414</v>
      </c>
    </row>
    <row r="13" spans="2:13" ht="27" customHeight="1" thickBot="1" x14ac:dyDescent="0.4">
      <c r="B13" s="66" t="s">
        <v>17</v>
      </c>
      <c r="C13" s="61">
        <f>IF(B13=Budget!E15,Budget!F15)</f>
        <v>150</v>
      </c>
      <c r="D13" s="62">
        <v>150</v>
      </c>
      <c r="E13" s="61">
        <f t="shared" si="2"/>
        <v>0</v>
      </c>
      <c r="F13" s="70">
        <f t="shared" si="3"/>
        <v>5.3134962805526036E-2</v>
      </c>
    </row>
    <row r="14" spans="2:13" ht="27" customHeight="1" thickBot="1" x14ac:dyDescent="0.4">
      <c r="B14" s="67" t="s">
        <v>0</v>
      </c>
      <c r="C14" s="61">
        <f>IF(B14=Budget!E16,Budget!F16)</f>
        <v>60</v>
      </c>
      <c r="D14" s="62">
        <v>70</v>
      </c>
      <c r="E14" s="61">
        <f t="shared" si="2"/>
        <v>-10</v>
      </c>
      <c r="F14" s="70">
        <f t="shared" si="3"/>
        <v>2.4796315975912149E-2</v>
      </c>
    </row>
    <row r="15" spans="2:13" ht="27" customHeight="1" thickBot="1" x14ac:dyDescent="0.4">
      <c r="B15" s="67" t="s">
        <v>1</v>
      </c>
      <c r="C15" s="61">
        <f>IF(B15=Budget!E17,Budget!F17)</f>
        <v>120</v>
      </c>
      <c r="D15" s="62">
        <v>110</v>
      </c>
      <c r="E15" s="61">
        <f t="shared" si="2"/>
        <v>10</v>
      </c>
      <c r="F15" s="70">
        <f t="shared" si="3"/>
        <v>3.8965639390719092E-2</v>
      </c>
    </row>
    <row r="16" spans="2:13" ht="27" customHeight="1" thickBot="1" x14ac:dyDescent="0.4">
      <c r="B16" s="67" t="s">
        <v>2</v>
      </c>
      <c r="C16" s="61">
        <f>IF(B16=Budget!E18,Budget!F18)</f>
        <v>40</v>
      </c>
      <c r="D16" s="62">
        <v>50</v>
      </c>
      <c r="E16" s="61">
        <f t="shared" si="2"/>
        <v>-10</v>
      </c>
      <c r="F16" s="70">
        <f t="shared" si="3"/>
        <v>1.7711654268508677E-2</v>
      </c>
    </row>
    <row r="17" spans="2:13" ht="27" customHeight="1" thickBot="1" x14ac:dyDescent="0.4">
      <c r="B17" s="67" t="s">
        <v>9</v>
      </c>
      <c r="C17" s="61">
        <f>IF(B17=Budget!E19,Budget!F19)</f>
        <v>30</v>
      </c>
      <c r="D17" s="62">
        <v>20</v>
      </c>
      <c r="E17" s="61">
        <f t="shared" si="2"/>
        <v>10</v>
      </c>
      <c r="F17" s="70">
        <f t="shared" si="3"/>
        <v>7.0846617074034716E-3</v>
      </c>
    </row>
    <row r="18" spans="2:13" ht="27" customHeight="1" thickBot="1" x14ac:dyDescent="0.4">
      <c r="B18" s="67" t="s">
        <v>4</v>
      </c>
      <c r="C18" s="61">
        <f>IF(B18=Budget!E20,Budget!F20)</f>
        <v>25</v>
      </c>
      <c r="D18" s="62">
        <v>40</v>
      </c>
      <c r="E18" s="61">
        <f t="shared" si="2"/>
        <v>-15</v>
      </c>
      <c r="F18" s="70">
        <f t="shared" si="3"/>
        <v>1.4169323414806943E-2</v>
      </c>
    </row>
    <row r="19" spans="2:13" ht="27" customHeight="1" thickBot="1" x14ac:dyDescent="0.4">
      <c r="B19" s="67" t="s">
        <v>18</v>
      </c>
      <c r="C19" s="61">
        <f>IF(B19=Budget!E21,Budget!F21)</f>
        <v>70</v>
      </c>
      <c r="D19" s="62">
        <v>70</v>
      </c>
      <c r="E19" s="61">
        <f t="shared" si="2"/>
        <v>0</v>
      </c>
      <c r="F19" s="70">
        <f t="shared" si="3"/>
        <v>2.4796315975912149E-2</v>
      </c>
    </row>
    <row r="20" spans="2:13" ht="27" customHeight="1" thickBot="1" x14ac:dyDescent="0.4">
      <c r="B20" s="67" t="s">
        <v>22</v>
      </c>
      <c r="C20" s="61">
        <f>IF(B20=Budget!E22,Budget!F22)</f>
        <v>20</v>
      </c>
      <c r="D20" s="62">
        <v>20</v>
      </c>
      <c r="E20" s="61">
        <f t="shared" si="2"/>
        <v>0</v>
      </c>
      <c r="F20" s="70">
        <f t="shared" si="3"/>
        <v>7.0846617074034716E-3</v>
      </c>
    </row>
    <row r="21" spans="2:13" ht="27" customHeight="1" thickBot="1" x14ac:dyDescent="0.4">
      <c r="B21" s="67" t="s">
        <v>21</v>
      </c>
      <c r="C21" s="61">
        <f>IF(B21=Budget!E23,Budget!F23)</f>
        <v>300</v>
      </c>
      <c r="D21" s="62">
        <v>280</v>
      </c>
      <c r="E21" s="61">
        <f t="shared" si="2"/>
        <v>20</v>
      </c>
      <c r="F21" s="70">
        <f t="shared" si="3"/>
        <v>9.9185263903648596E-2</v>
      </c>
    </row>
    <row r="22" spans="2:13" ht="27" customHeight="1" thickBot="1" x14ac:dyDescent="0.4">
      <c r="B22" s="68" t="s">
        <v>23</v>
      </c>
      <c r="C22" s="61">
        <f>IF(B22=Budget!E24,Budget!F24)</f>
        <v>100</v>
      </c>
      <c r="D22" s="62">
        <v>100</v>
      </c>
      <c r="E22" s="61">
        <f t="shared" si="2"/>
        <v>0</v>
      </c>
      <c r="F22" s="70">
        <f t="shared" si="3"/>
        <v>3.5423308537017355E-2</v>
      </c>
    </row>
    <row r="23" spans="2:13" ht="27" customHeight="1" thickBot="1" x14ac:dyDescent="0.5">
      <c r="B23" s="69" t="s">
        <v>7</v>
      </c>
      <c r="C23" s="63">
        <f>SUM(C12:C22)</f>
        <v>1515</v>
      </c>
      <c r="D23" s="63">
        <f>SUM(D12:D22)</f>
        <v>1510</v>
      </c>
      <c r="E23" s="63">
        <f>SUM(E12:E22)</f>
        <v>5</v>
      </c>
      <c r="F23" s="70"/>
      <c r="G23" s="43"/>
      <c r="H23" s="43"/>
      <c r="I23" s="43"/>
      <c r="J23" s="43"/>
      <c r="K23" s="43"/>
      <c r="L23" s="43"/>
      <c r="M23" s="43"/>
    </row>
    <row r="24" spans="2:13" ht="27" customHeight="1" thickBot="1" x14ac:dyDescent="0.4">
      <c r="B24" s="68" t="s">
        <v>3</v>
      </c>
      <c r="C24" s="61">
        <f>IF(B24=Budget!E28,Budget!F28)</f>
        <v>300</v>
      </c>
      <c r="D24" s="62">
        <v>430</v>
      </c>
      <c r="E24" s="61">
        <f t="shared" ref="E24:E33" si="4">C24-D24</f>
        <v>-130</v>
      </c>
      <c r="F24" s="70">
        <f t="shared" si="3"/>
        <v>0.15232022670917464</v>
      </c>
    </row>
    <row r="25" spans="2:13" ht="27" customHeight="1" thickBot="1" x14ac:dyDescent="0.4">
      <c r="B25" s="68" t="s">
        <v>19</v>
      </c>
      <c r="C25" s="61">
        <f>IF(B25=Budget!E29,Budget!F29)</f>
        <v>100</v>
      </c>
      <c r="D25" s="62">
        <v>200</v>
      </c>
      <c r="E25" s="61">
        <f t="shared" si="4"/>
        <v>-100</v>
      </c>
      <c r="F25" s="70">
        <f t="shared" ref="F25:F30" si="5">D25/$C$41</f>
        <v>7.084661707403471E-2</v>
      </c>
    </row>
    <row r="26" spans="2:13" ht="27" customHeight="1" thickBot="1" x14ac:dyDescent="0.4">
      <c r="B26" s="68" t="s">
        <v>5</v>
      </c>
      <c r="C26" s="61">
        <f>IF(B26=Budget!E30,Budget!F30)</f>
        <v>20</v>
      </c>
      <c r="D26" s="62">
        <v>23</v>
      </c>
      <c r="E26" s="61">
        <f t="shared" si="4"/>
        <v>-3</v>
      </c>
      <c r="F26" s="70">
        <f t="shared" si="5"/>
        <v>8.1473609635139919E-3</v>
      </c>
    </row>
    <row r="27" spans="2:13" ht="27" customHeight="1" thickBot="1" x14ac:dyDescent="0.4">
      <c r="B27" s="68" t="s">
        <v>16</v>
      </c>
      <c r="C27" s="61">
        <f>IF(B27=Budget!E31,Budget!F31)</f>
        <v>80</v>
      </c>
      <c r="D27" s="62">
        <v>85</v>
      </c>
      <c r="E27" s="61">
        <f t="shared" si="4"/>
        <v>-5</v>
      </c>
      <c r="F27" s="70">
        <f t="shared" si="5"/>
        <v>3.0109812256464755E-2</v>
      </c>
    </row>
    <row r="28" spans="2:13" ht="27" customHeight="1" thickBot="1" x14ac:dyDescent="0.4">
      <c r="B28" s="68" t="s">
        <v>6</v>
      </c>
      <c r="C28" s="61">
        <f>IF(B28=Budget!E32,Budget!F32)</f>
        <v>150</v>
      </c>
      <c r="D28" s="62">
        <v>120</v>
      </c>
      <c r="E28" s="61">
        <f t="shared" si="4"/>
        <v>30</v>
      </c>
      <c r="F28" s="70">
        <f t="shared" si="5"/>
        <v>4.250797024442083E-2</v>
      </c>
    </row>
    <row r="29" spans="2:13" ht="27" customHeight="1" thickBot="1" x14ac:dyDescent="0.4">
      <c r="B29" s="68" t="s">
        <v>10</v>
      </c>
      <c r="C29" s="61">
        <f>IF(B29=Budget!E33,Budget!F33)</f>
        <v>100</v>
      </c>
      <c r="D29" s="62">
        <v>60</v>
      </c>
      <c r="E29" s="61">
        <f t="shared" si="4"/>
        <v>40</v>
      </c>
      <c r="F29" s="70">
        <f t="shared" si="5"/>
        <v>2.1253985122210415E-2</v>
      </c>
    </row>
    <row r="30" spans="2:13" ht="27" customHeight="1" thickBot="1" x14ac:dyDescent="0.4">
      <c r="B30" s="68" t="s">
        <v>15</v>
      </c>
      <c r="C30" s="61">
        <f>IF(B30=Budget!E34,Budget!F34)</f>
        <v>50</v>
      </c>
      <c r="D30" s="62">
        <v>45</v>
      </c>
      <c r="E30" s="61">
        <f t="shared" si="4"/>
        <v>5</v>
      </c>
      <c r="F30" s="70">
        <f t="shared" si="5"/>
        <v>1.5940488841657812E-2</v>
      </c>
    </row>
    <row r="31" spans="2:13" ht="27" customHeight="1" thickBot="1" x14ac:dyDescent="0.5">
      <c r="B31" s="69" t="s">
        <v>8</v>
      </c>
      <c r="C31" s="63">
        <f>SUM(C24:C30)</f>
        <v>800</v>
      </c>
      <c r="D31" s="63">
        <f>SUM(D24:D30)</f>
        <v>963</v>
      </c>
      <c r="E31" s="63">
        <f>SUM(E24:E30)</f>
        <v>-163</v>
      </c>
      <c r="F31" s="70"/>
      <c r="G31" s="43"/>
      <c r="H31" s="43"/>
      <c r="I31" s="43"/>
      <c r="J31" s="43"/>
      <c r="K31" s="43"/>
      <c r="L31" s="43"/>
      <c r="M31" s="43"/>
    </row>
    <row r="32" spans="2:13" ht="27" customHeight="1" thickBot="1" x14ac:dyDescent="0.4">
      <c r="B32" s="68" t="s">
        <v>14</v>
      </c>
      <c r="C32" s="61">
        <f>IF(B32=Budget!E38,Budget!F38)</f>
        <v>250</v>
      </c>
      <c r="D32" s="62">
        <v>250</v>
      </c>
      <c r="E32" s="61">
        <f t="shared" si="4"/>
        <v>0</v>
      </c>
      <c r="F32" s="70">
        <f>D32/$C$41</f>
        <v>8.855827134254339E-2</v>
      </c>
    </row>
    <row r="33" spans="2:13" ht="27" customHeight="1" thickBot="1" x14ac:dyDescent="0.4">
      <c r="B33" s="68" t="s">
        <v>99</v>
      </c>
      <c r="C33" s="61">
        <f>IF(B33=Budget!E39,Budget!F39)</f>
        <v>100</v>
      </c>
      <c r="D33" s="62">
        <v>100</v>
      </c>
      <c r="E33" s="61">
        <f t="shared" si="4"/>
        <v>0</v>
      </c>
      <c r="F33" s="70">
        <f t="shared" ref="F33" si="6">D33/$C$41</f>
        <v>3.5423308537017355E-2</v>
      </c>
    </row>
    <row r="34" spans="2:13" ht="27" customHeight="1" thickBot="1" x14ac:dyDescent="0.5">
      <c r="B34" s="71" t="s">
        <v>100</v>
      </c>
      <c r="C34" s="72">
        <f>C32+C33</f>
        <v>350</v>
      </c>
      <c r="D34" s="72">
        <f>D32+D33</f>
        <v>350</v>
      </c>
      <c r="E34" s="72">
        <f t="shared" ref="E34" si="7">E32+E33</f>
        <v>0</v>
      </c>
      <c r="F34" s="73"/>
      <c r="G34" s="43"/>
      <c r="H34" s="43"/>
      <c r="I34" s="43"/>
      <c r="J34" s="43"/>
      <c r="K34" s="43"/>
      <c r="L34" s="43"/>
      <c r="M34" s="43"/>
    </row>
    <row r="35" spans="2:13" ht="18" customHeight="1" thickBot="1" x14ac:dyDescent="0.5">
      <c r="B35" s="125"/>
      <c r="C35" s="124"/>
      <c r="D35" s="124"/>
      <c r="E35" s="124"/>
      <c r="F35" s="126"/>
      <c r="G35" s="43"/>
      <c r="H35" s="43"/>
      <c r="I35" s="43"/>
      <c r="J35" s="43"/>
      <c r="K35" s="43"/>
      <c r="L35" s="43"/>
      <c r="M35" s="43"/>
    </row>
    <row r="36" spans="2:13" ht="27" customHeight="1" thickBot="1" x14ac:dyDescent="0.5">
      <c r="B36" s="121" t="s">
        <v>106</v>
      </c>
      <c r="C36" s="122">
        <f>+C23+C31+C34</f>
        <v>2665</v>
      </c>
      <c r="D36" s="122">
        <f>+D23+D31+D34</f>
        <v>2823</v>
      </c>
      <c r="E36" s="122">
        <f>+C36-D36</f>
        <v>-158</v>
      </c>
      <c r="F36" s="123"/>
      <c r="G36" s="43"/>
      <c r="H36" s="43"/>
      <c r="I36" s="43"/>
      <c r="K36" s="43"/>
      <c r="L36" s="43"/>
      <c r="M36" s="43"/>
    </row>
    <row r="37" spans="2:13" ht="55.5" customHeight="1" thickBot="1" x14ac:dyDescent="0.4">
      <c r="B37" s="46"/>
      <c r="C37" s="46"/>
      <c r="D37" s="46"/>
      <c r="E37" s="46"/>
    </row>
    <row r="38" spans="2:13" ht="30.5" customHeight="1" thickBot="1" x14ac:dyDescent="0.4">
      <c r="B38" s="116" t="s">
        <v>98</v>
      </c>
      <c r="C38" s="117"/>
      <c r="D38" s="46"/>
      <c r="E38" s="46"/>
    </row>
    <row r="39" spans="2:13" ht="22" customHeight="1" thickBot="1" x14ac:dyDescent="0.4">
      <c r="B39" s="46"/>
      <c r="C39" s="46"/>
      <c r="D39" s="46"/>
      <c r="E39" s="46"/>
    </row>
    <row r="40" spans="2:13" ht="36.5" customHeight="1" thickBot="1" x14ac:dyDescent="0.4">
      <c r="B40" s="92" t="s">
        <v>101</v>
      </c>
      <c r="C40" s="93">
        <f>D10</f>
        <v>2800</v>
      </c>
      <c r="D40" s="46"/>
      <c r="E40" s="46"/>
    </row>
    <row r="41" spans="2:13" ht="36.5" customHeight="1" thickBot="1" x14ac:dyDescent="0.4">
      <c r="B41" s="92" t="s">
        <v>45</v>
      </c>
      <c r="C41" s="93">
        <f>+D23+D31+D34</f>
        <v>2823</v>
      </c>
      <c r="D41" s="46"/>
      <c r="E41" s="46"/>
    </row>
    <row r="42" spans="2:13" ht="36.5" customHeight="1" thickBot="1" x14ac:dyDescent="0.4">
      <c r="B42" s="92" t="s">
        <v>93</v>
      </c>
      <c r="C42" s="94">
        <f>C40-C41</f>
        <v>-23</v>
      </c>
      <c r="D42" s="46"/>
      <c r="E42" s="47"/>
    </row>
    <row r="43" spans="2:13" ht="36.5" customHeight="1" thickBot="1" x14ac:dyDescent="0.4">
      <c r="B43" s="92" t="s">
        <v>94</v>
      </c>
      <c r="C43" s="95" t="str">
        <f>INDEX(B12:B34,MATCH(MAX(F12:F34),F12:F34,0))</f>
        <v>Loyer</v>
      </c>
    </row>
    <row r="44" spans="2:13" ht="36.5" customHeight="1" thickBot="1" x14ac:dyDescent="0.4">
      <c r="B44" s="92" t="s">
        <v>95</v>
      </c>
      <c r="C44" s="96">
        <f>+D32/C40</f>
        <v>8.9285714285714288E-2</v>
      </c>
    </row>
    <row r="45" spans="2:13" ht="36.5" customHeight="1" thickBot="1" x14ac:dyDescent="0.4">
      <c r="B45" s="92" t="s">
        <v>96</v>
      </c>
      <c r="C45" s="96">
        <f>+D31/C41</f>
        <v>0.34112646121147716</v>
      </c>
    </row>
    <row r="46" spans="2:13" ht="36.5" customHeight="1" thickBot="1" x14ac:dyDescent="0.4">
      <c r="B46" s="92" t="s">
        <v>97</v>
      </c>
      <c r="C46" s="96">
        <f>+D23/C41</f>
        <v>0.53489195890896213</v>
      </c>
    </row>
  </sheetData>
  <mergeCells count="2">
    <mergeCell ref="B2:F2"/>
    <mergeCell ref="B38:C38"/>
  </mergeCells>
  <phoneticPr fontId="6" type="noConversion"/>
  <conditionalFormatting sqref="C42">
    <cfRule type="cellIs" dxfId="12" priority="7" operator="lessThan">
      <formula>0</formula>
    </cfRule>
  </conditionalFormatting>
  <conditionalFormatting sqref="E1:E2 E4 E43:E1048576">
    <cfRule type="cellIs" dxfId="11" priority="16" operator="lessThan">
      <formula>0</formula>
    </cfRule>
    <cfRule type="cellIs" dxfId="10" priority="17" operator="lessThan">
      <formula>0</formula>
    </cfRule>
    <cfRule type="cellIs" dxfId="9" priority="18" operator="lessThan">
      <formula>0</formula>
    </cfRule>
  </conditionalFormatting>
  <conditionalFormatting sqref="E11:E35 E6:E9">
    <cfRule type="cellIs" dxfId="8" priority="11" operator="lessThan">
      <formula>0</formula>
    </cfRule>
    <cfRule type="cellIs" dxfId="7" priority="12" operator="lessThan">
      <formula>0</formula>
    </cfRule>
    <cfRule type="cellIs" dxfId="6" priority="13" operator="lessThan">
      <formula>0</formula>
    </cfRule>
  </conditionalFormatting>
  <conditionalFormatting sqref="C10:E10">
    <cfRule type="cellIs" dxfId="5" priority="4" operator="lessThan">
      <formula>0</formula>
    </cfRule>
    <cfRule type="cellIs" dxfId="4" priority="5" operator="lessThan">
      <formula>0</formula>
    </cfRule>
    <cfRule type="cellIs" dxfId="3" priority="6" operator="lessThan">
      <formula>0</formula>
    </cfRule>
  </conditionalFormatting>
  <conditionalFormatting sqref="C36:E36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Budget</vt:lpstr>
      <vt:lpstr>Suivi mensuel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E L L</dc:creator>
  <cp:lastModifiedBy>Mariama CISSE</cp:lastModifiedBy>
  <dcterms:created xsi:type="dcterms:W3CDTF">2015-06-05T18:19:34Z</dcterms:created>
  <dcterms:modified xsi:type="dcterms:W3CDTF">2026-10-29T10:07:33Z</dcterms:modified>
</cp:coreProperties>
</file>